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ДОХОДЫ\ДОХОДЫ 2024\ПРОГНОЗ на 2025-2027 гг\Прогноз 2025-2027 гг\"/>
    </mc:Choice>
  </mc:AlternateContent>
  <xr:revisionPtr revIDLastSave="0" documentId="13_ncr:1_{96FC9930-E36F-44E5-8E0C-F98C21D1268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1" sheetId="5" r:id="rId1"/>
    <sheet name="Приложение 2" sheetId="6" r:id="rId2"/>
    <sheet name="Лист1" sheetId="1" r:id="rId3"/>
  </sheets>
  <externalReferences>
    <externalReference r:id="rId4"/>
  </externalReferences>
  <definedNames>
    <definedName name="DateAppr_RPT">#N/A</definedName>
    <definedName name="DateModif_RPT">#N/A</definedName>
    <definedName name="ei_1">#N/A</definedName>
    <definedName name="fior">#N/A</definedName>
    <definedName name="WhoCalc">#N/A</definedName>
    <definedName name="Анализ">[1]патент!#REF!</definedName>
    <definedName name="_xlnm.Print_Titles" localSheetId="0">'Приложение 1'!$9:$9</definedName>
    <definedName name="_xlnm.Print_Titles" localSheetId="1">'Приложение 2'!$9:$9</definedName>
    <definedName name="фот101">#N/A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9" i="6" l="1"/>
  <c r="C149" i="6"/>
  <c r="D141" i="6"/>
  <c r="C141" i="6"/>
  <c r="C138" i="6" s="1"/>
  <c r="D139" i="6"/>
  <c r="C139" i="6"/>
  <c r="D134" i="6"/>
  <c r="C134" i="6"/>
  <c r="D131" i="6"/>
  <c r="C131" i="6"/>
  <c r="D59" i="6"/>
  <c r="C59" i="6"/>
  <c r="D56" i="6"/>
  <c r="C56" i="6"/>
  <c r="D53" i="6"/>
  <c r="C53" i="6"/>
  <c r="D48" i="6"/>
  <c r="C48" i="6"/>
  <c r="D38" i="6"/>
  <c r="C38" i="6"/>
  <c r="D34" i="6"/>
  <c r="D33" i="6" s="1"/>
  <c r="C34" i="6"/>
  <c r="C33" i="6" s="1"/>
  <c r="D28" i="6"/>
  <c r="C28" i="6"/>
  <c r="D24" i="6"/>
  <c r="C24" i="6"/>
  <c r="D19" i="6"/>
  <c r="C19" i="6"/>
  <c r="D11" i="6"/>
  <c r="C11" i="6"/>
  <c r="C149" i="5"/>
  <c r="C141" i="5"/>
  <c r="C139" i="5"/>
  <c r="C138" i="5" s="1"/>
  <c r="C134" i="5"/>
  <c r="C131" i="5"/>
  <c r="C59" i="5"/>
  <c r="C56" i="5"/>
  <c r="C53" i="5"/>
  <c r="C48" i="5"/>
  <c r="C38" i="5"/>
  <c r="C34" i="5"/>
  <c r="C33" i="5"/>
  <c r="C28" i="5"/>
  <c r="C24" i="5"/>
  <c r="C19" i="5"/>
  <c r="C11" i="5"/>
  <c r="D10" i="6" l="1"/>
  <c r="C130" i="6"/>
  <c r="C129" i="6" s="1"/>
  <c r="D138" i="6"/>
  <c r="C130" i="5"/>
  <c r="C129" i="5" s="1"/>
  <c r="C10" i="5"/>
  <c r="C152" i="5" s="1"/>
  <c r="C10" i="6"/>
  <c r="C151" i="6" s="1"/>
  <c r="D130" i="6"/>
  <c r="D129" i="6" s="1"/>
  <c r="D151" i="6"/>
</calcChain>
</file>

<file path=xl/sharedStrings.xml><?xml version="1.0" encoding="utf-8"?>
<sst xmlns="http://schemas.openxmlformats.org/spreadsheetml/2006/main" count="583" uniqueCount="275">
  <si>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</si>
  <si>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</si>
  <si>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</si>
  <si>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</si>
  <si>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БЕЗВОЗМЕЗДНЫЕ ПОСТУПЛЕНИЯ</t>
  </si>
  <si>
    <t>Штрафы, санкции, возмещение ущерба</t>
  </si>
  <si>
    <t>Доходы от продажи материальных и нематериальных активов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</si>
  <si>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</si>
  <si>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</si>
  <si>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</si>
  <si>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</si>
  <si>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</si>
  <si>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</si>
  <si>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</si>
  <si>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</si>
  <si>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</si>
  <si>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</si>
  <si>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</si>
  <si>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Налоги на совокупный доход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</si>
  <si>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</si>
  <si>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</si>
  <si>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</si>
  <si>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товары (работы, услуги), реализуемые на территории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</si>
  <si>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</si>
  <si>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</si>
  <si>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прибыль, доходы</t>
  </si>
  <si>
    <t>НАЛОГОВЫЕ И НЕНАЛОГОВЫЕ ДОХОДЫ</t>
  </si>
  <si>
    <t>наименование</t>
  </si>
  <si>
    <t>код</t>
  </si>
  <si>
    <t>рублей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</si>
  <si>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</si>
  <si>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</si>
  <si>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</si>
  <si>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</si>
  <si>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</si>
  <si>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</si>
  <si>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</si>
  <si>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</si>
  <si>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</si>
  <si>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</si>
  <si>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</si>
  <si>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</si>
  <si>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</si>
  <si>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</si>
  <si>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</si>
  <si>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</si>
  <si>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</si>
  <si>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</si>
  <si>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</si>
  <si>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</si>
  <si>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</si>
  <si>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</si>
  <si>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</si>
  <si>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</si>
  <si>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</si>
  <si>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</si>
  <si>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</si>
  <si>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</si>
  <si>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</si>
  <si>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</si>
  <si>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</si>
  <si>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</si>
  <si>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</si>
  <si>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</si>
  <si>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</si>
  <si>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Прочие межбюджетные трансферты, передаваемые бюджетам городских округов (сумма платежа)</t>
  </si>
  <si>
    <t>Прочие субвенции бюджетам городских округов (сумма платежа)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</si>
  <si>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(сумма платежа)</t>
  </si>
  <si>
    <t>Субвенции бюджетам городских округов на выполнение передаваемых полномочий субъектов Российской Федерации (сумма платежа)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</si>
  <si>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(сумма платежа)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</si>
  <si>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(сумма платежа)</t>
  </si>
  <si>
    <t>Прочие доходы от оказания платных услуг (работ) получателями средств бюджетов городских округов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</si>
  <si>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доходы от собственности)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</si>
  <si>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</si>
  <si>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(сумма платежа)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</si>
  <si>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(сумма платежа)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</si>
  <si>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</si>
  <si>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 (сумма платежа)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</si>
  <si>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пос. Вычегодский, д. Слуда, д. Свининская)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</si>
  <si>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городского округа "Котлас")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</si>
  <si>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платежу))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</si>
  <si>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платежу))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</si>
  <si>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отмененному))</t>
  </si>
  <si>
    <t>Единая субвенция бюджетам городских округов (сумма платежа)</t>
  </si>
  <si>
    <t>Дотации бюджетам городских округов на выравнивание бюджетной обеспеченности из бюджета субъекта Российской Федерации (сумма платежа)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</si>
  <si>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</si>
  <si>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</si>
  <si>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</si>
  <si>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301 1 16 01063 01 0023 140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</si>
  <si>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платежу))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</si>
  <si>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предоставление права на размещение и эксплуатацию нестационарного торгового объекта)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</si>
  <si>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</si>
  <si>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</si>
  <si>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</si>
  <si>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</si>
  <si>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</si>
  <si>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</si>
  <si>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</si>
  <si>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</si>
  <si>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Субсидии бюджетам городских округов на поддержку отрасли культуры (сумма платежа)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</si>
  <si>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правил поведения граждан на железнодорожном, воздушном или водном транспорте)</t>
  </si>
  <si>
    <t>182 1 03 02231 01 0000 110</t>
  </si>
  <si>
    <t>182 1 03 02241 01 0000 110</t>
  </si>
  <si>
    <t>182 1 03 02251 01 0000 110</t>
  </si>
  <si>
    <t>182 1 03 02261 01 0000 110</t>
  </si>
  <si>
    <t>000 1 00 00000 00 0000 000</t>
  </si>
  <si>
    <t>182 1 01 02010 01 1000 110</t>
  </si>
  <si>
    <t>182 1 01 02020 01 1000 110</t>
  </si>
  <si>
    <t>182 1 01 02030 01 1000 110</t>
  </si>
  <si>
    <t>182 1 01 02040 01 1000 110</t>
  </si>
  <si>
    <t>182 1 01 02080 01 1000 110</t>
  </si>
  <si>
    <t>182 1 01 02130 01 1000 110</t>
  </si>
  <si>
    <t>182 1 01 02140 01 1000 110</t>
  </si>
  <si>
    <t>182 1 05 01011 01 1000 110</t>
  </si>
  <si>
    <t>182 1 05 01021 01 1000 110</t>
  </si>
  <si>
    <t>182 1 05 04010 02 1000 110</t>
  </si>
  <si>
    <t>182 1 06 01020 04 1000 110</t>
  </si>
  <si>
    <t>182 1 06 04012 02 1000 110</t>
  </si>
  <si>
    <t>182 1 06 06032 04 1000 110</t>
  </si>
  <si>
    <t>182 1 06 06042 04 1000 110</t>
  </si>
  <si>
    <t>000 1 08 00000 00 0000 000</t>
  </si>
  <si>
    <t>182  1 08 03010 01 1050 110</t>
  </si>
  <si>
    <t>182  1 08 03010 01 1060 110</t>
  </si>
  <si>
    <t>104 1 08 07142 01 1000 110</t>
  </si>
  <si>
    <t>162 1 08 07150 01 1001 110</t>
  </si>
  <si>
    <t>000 1 11 00000 00 0000 000</t>
  </si>
  <si>
    <t>313 1 11 01040 04 0000 120</t>
  </si>
  <si>
    <t>162 1 11 05012 04 1010 120</t>
  </si>
  <si>
    <t>162 1 11 05024 04 2010 120</t>
  </si>
  <si>
    <t>162 1 11 05074 04 3010 120</t>
  </si>
  <si>
    <t>162 1 11 05074 04 3020 120</t>
  </si>
  <si>
    <t>313 1 11 09044 04 4100 120</t>
  </si>
  <si>
    <t>313 1 11 09044 04 4500 120</t>
  </si>
  <si>
    <t>162 1 11 09080 04 4200 120</t>
  </si>
  <si>
    <t>048 1 12 01010 01 6000 120</t>
  </si>
  <si>
    <t>048 1 12 01030 01 6000 120</t>
  </si>
  <si>
    <t>048 1 12 01041 01 6000 120</t>
  </si>
  <si>
    <t>048 1 12 01042 01 6000 120</t>
  </si>
  <si>
    <t>000 1 13 00000 00 0000 000</t>
  </si>
  <si>
    <t>312 1 13 01994 04 0000 130</t>
  </si>
  <si>
    <t>316 1 13 01994 04 0000 130</t>
  </si>
  <si>
    <t>162 1 14 06012 04 0000 430</t>
  </si>
  <si>
    <t>162 1 14 13040 04 0002 410</t>
  </si>
  <si>
    <t>000 1 16 00000 00 0000 000</t>
  </si>
  <si>
    <t>435 1 16 01053 01 0027 140</t>
  </si>
  <si>
    <t>301 1 16 01053 01 0035 140</t>
  </si>
  <si>
    <t>435 1 16 01053 01 0035 140</t>
  </si>
  <si>
    <t>435 1 16 01053 01 0059 140</t>
  </si>
  <si>
    <t>301 1 16 01053 01 9000 140</t>
  </si>
  <si>
    <t>435 1 16 01053 01 9000 140</t>
  </si>
  <si>
    <t>435 1 16 01063 01 0004 140</t>
  </si>
  <si>
    <t>435 1 16 01063 01 0008 140</t>
  </si>
  <si>
    <t>301 1 16 01063 01 0009 140</t>
  </si>
  <si>
    <t>435 1 16 01063 01 0009 140</t>
  </si>
  <si>
    <t>435 1 16 01063 01 0091 140</t>
  </si>
  <si>
    <t>301 1 16 01063 01 0101 140</t>
  </si>
  <si>
    <t>435 1 16 01063 01 0101 140</t>
  </si>
  <si>
    <t>301 1 16 01063 01 9000 140</t>
  </si>
  <si>
    <t>301 1 16 01073 01 0017 140</t>
  </si>
  <si>
    <t>435 1 16 01073 01 0017 140</t>
  </si>
  <si>
    <t>435 1 16 01073 01 0019 140</t>
  </si>
  <si>
    <t>301 1 16 01073 01 0027 140</t>
  </si>
  <si>
    <t>435 1 16 01073 01 0027 140</t>
  </si>
  <si>
    <t>435 1 16 01073 01 9000 140</t>
  </si>
  <si>
    <t>435 1 16 01083 01 0002 140</t>
  </si>
  <si>
    <t>435 1 16 01083 01 0037 140</t>
  </si>
  <si>
    <t>435 1 16 01083 01 0281 140</t>
  </si>
  <si>
    <t>301 1 16 01113 01 0017 140</t>
  </si>
  <si>
    <t>301 1 16 01113 01 9000 140</t>
  </si>
  <si>
    <t>435 1 16 01113 01 9000 140</t>
  </si>
  <si>
    <t>390 1 16 01133 01 9000 140</t>
  </si>
  <si>
    <t>435 1 16 01133 01 9000 140</t>
  </si>
  <si>
    <t>435 1 16 01143 01 0002 140</t>
  </si>
  <si>
    <t>435 1 16 01143 01 0016 140</t>
  </si>
  <si>
    <t>435 1 16 01143 01 0101 140</t>
  </si>
  <si>
    <t>435 1 16 01143 01 0102 140</t>
  </si>
  <si>
    <t>435 1 16 01143 01 9000 140</t>
  </si>
  <si>
    <t>435 1 16 01153 01 0005 140</t>
  </si>
  <si>
    <t>435 1 16 01153 01 0006 140</t>
  </si>
  <si>
    <t>435 1 16 01153 01 0012 140</t>
  </si>
  <si>
    <t>435 1 16 01153 01 9000 140</t>
  </si>
  <si>
    <t>435 1 16 01173 01 0007 140</t>
  </si>
  <si>
    <t>435 1 16 01173 01 0008 140</t>
  </si>
  <si>
    <t>435 1 16 01173 01 9000 140</t>
  </si>
  <si>
    <t>390 1 16 01193 01 0005 140</t>
  </si>
  <si>
    <t>435 1 16 01193 01 0005 140</t>
  </si>
  <si>
    <t>390 1 16 01193 01 0007 140</t>
  </si>
  <si>
    <t>435 1 16 01193 01 0012 140</t>
  </si>
  <si>
    <t>435 1 16 01193 01 0013 140</t>
  </si>
  <si>
    <t>435 1 16 01193 01 0028 140</t>
  </si>
  <si>
    <t>435 1 16 01193 01 0029 140</t>
  </si>
  <si>
    <t>390 1 16 01193 01 0401 140</t>
  </si>
  <si>
    <t>435 1 16 01193 01 0401 140</t>
  </si>
  <si>
    <t>301 1 16 01193 01 9000 140</t>
  </si>
  <si>
    <t>435 1 16 01193 01 9000 140</t>
  </si>
  <si>
    <t>435 1 16 01203 01 0006 140</t>
  </si>
  <si>
    <t>435 1 16 01203 01 0007 140</t>
  </si>
  <si>
    <t>435 1 16 01203 01 0008 140</t>
  </si>
  <si>
    <t>435 1 16 01203 01 0010 140</t>
  </si>
  <si>
    <t>435 1 16 01203 01 0012 140</t>
  </si>
  <si>
    <t>435 1 16 01203 01 0013 140</t>
  </si>
  <si>
    <t>301 1 16 01203 01 0021 140</t>
  </si>
  <si>
    <t>435 1 16 01203 01 0021 140</t>
  </si>
  <si>
    <t>435 1 16 01203 01 0025 140</t>
  </si>
  <si>
    <t>301 1 16 01203 01 9000 140</t>
  </si>
  <si>
    <t>435 1 16 01203 01 9000 140</t>
  </si>
  <si>
    <t>312 1 16 02010 02 5000 140</t>
  </si>
  <si>
    <t>104 1 16 07090 04 0000 140</t>
  </si>
  <si>
    <t>313 1 16 11064 01 0000 140</t>
  </si>
  <si>
    <t>000 2 00 00000 00 0000 000</t>
  </si>
  <si>
    <t>000 2 02 00000 00 0000 000</t>
  </si>
  <si>
    <t>090 2 02 15001 04 0000 150</t>
  </si>
  <si>
    <t>000 2 02 20000 00 0000 150</t>
  </si>
  <si>
    <t>316 2 02 25304 04 0000 150</t>
  </si>
  <si>
    <t>316 2 02 25466 04 0000 150</t>
  </si>
  <si>
    <t>316 2 02 25519 04 0000 150</t>
  </si>
  <si>
    <t>000 2 02 30000 00 0000 150</t>
  </si>
  <si>
    <t>313 2 02 30024 04 0000 150</t>
  </si>
  <si>
    <t>316 2 02 30024 04 0000 150</t>
  </si>
  <si>
    <t>316 2 02 30029 04 0000 150</t>
  </si>
  <si>
    <t>162 2 02 35082 04 0000 150</t>
  </si>
  <si>
    <t>312 2 02 35120 04 0000 150</t>
  </si>
  <si>
    <t>316 2 02 35303 04 0000 150</t>
  </si>
  <si>
    <t>090 2 02 39998 04 0000 150</t>
  </si>
  <si>
    <t>162 2 02 39999 04 0000 150</t>
  </si>
  <si>
    <t>316 2 02 39999 04 0000 150</t>
  </si>
  <si>
    <t>000 2 02 40000 00 0000 150</t>
  </si>
  <si>
    <t>316 2 02 49999 04 0000 150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</si>
  <si>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установку и эксплуатацию рекламной конструкции)</t>
  </si>
  <si>
    <t>Доходы от оказания платных услуг и компенсации затрат государства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</si>
  <si>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арендуемого имущества)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</si>
  <si>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</si>
  <si>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</si>
  <si>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</si>
  <si>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</si>
  <si>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Безвозмездные поступления от других бюджетов бюджетной системы Российской Федерации</t>
  </si>
  <si>
    <t>000 2 02 10000 00 0000 150</t>
  </si>
  <si>
    <t>000 1 12 00000 00 0000 000</t>
  </si>
  <si>
    <t>000 1 14 00000 00 0000 000</t>
  </si>
  <si>
    <t>000 1 01 00000 00 0000 000</t>
  </si>
  <si>
    <t>000 1 03 00000 00 0000 000</t>
  </si>
  <si>
    <t>000 1 05 00000 00 0000 000</t>
  </si>
  <si>
    <t>000 1 06 00000 00 0000 000</t>
  </si>
  <si>
    <t>316 2 02 45179 04 0000 150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</si>
  <si>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(сумма платежа)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</si>
  <si>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(сумма платежа)</t>
  </si>
  <si>
    <t>075 1 16 01193 01 9000 140</t>
  </si>
  <si>
    <t>090 2 02 15002 04 0000 150</t>
  </si>
  <si>
    <t>Дотации бюджетам городских округов на поддержку мер по обеспечению сбалансированности бюджетов (сумма платежа)</t>
  </si>
  <si>
    <t>435 1 16 01193 01 0007 140</t>
  </si>
  <si>
    <t>301 1 16 01193 01 0013 140</t>
  </si>
  <si>
    <t>312 2 02 30024 04 0000 150</t>
  </si>
  <si>
    <t>312 1 11 09080 04 4600 120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</si>
  <si>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</si>
  <si>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</si>
  <si>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</si>
  <si>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</si>
  <si>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</si>
  <si>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</si>
  <si>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</si>
  <si>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</si>
  <si>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несоблюдение экологических и санитарно-эпидемиологических требований при обращении с отходами производства и потребления, веществами, разрушающими озоновый слой, или иными опасными веществами)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</si>
  <si>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</si>
  <si>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</si>
  <si>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(сумма платежа)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</si>
  <si>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 (сумма платежа)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</si>
  <si>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(сумма платежа)</t>
  </si>
  <si>
    <t>2025 год</t>
  </si>
  <si>
    <t>2026 год</t>
  </si>
  <si>
    <t>2027 год</t>
  </si>
  <si>
    <t xml:space="preserve">Прогнозируемые доходы бюджета </t>
  </si>
  <si>
    <t>городского округа "Котлас" по видам и подвидам</t>
  </si>
  <si>
    <t>на 2025 год</t>
  </si>
  <si>
    <t>ВСЕГО ДОХОДОВ</t>
  </si>
  <si>
    <t>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</si>
</sst>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_р_._-;\-* #,##0.0_р_._-;_-* &quot;-&quot;?_р_.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10"/>
      <name val="Arial Cyr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PT Astra Serif"/>
      <family val="1"/>
      <charset val="204"/>
    </font>
    <font>
      <sz val="16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4">
      <alignment horizontal="left" vertical="top" wrapText="1"/>
    </xf>
    <xf numFmtId="0" fontId="4" fillId="0" borderId="0"/>
    <xf numFmtId="0" fontId="1" fillId="0" borderId="0"/>
  </cellStyleXfs>
  <cellXfs count="51">
    <xf numFmtId="0" fontId="0" fillId="0" borderId="0" xfId="0"/>
    <xf numFmtId="0" fontId="5" fillId="0" borderId="0" xfId="1" applyFont="1"/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right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0" xfId="1" applyFont="1"/>
    <xf numFmtId="4" fontId="7" fillId="0" borderId="3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 wrapText="1"/>
    </xf>
    <xf numFmtId="0" fontId="8" fillId="0" borderId="0" xfId="1" applyFont="1"/>
    <xf numFmtId="164" fontId="5" fillId="0" borderId="0" xfId="1" applyNumberFormat="1" applyFont="1"/>
    <xf numFmtId="2" fontId="7" fillId="2" borderId="2" xfId="1" applyNumberFormat="1" applyFont="1" applyFill="1" applyBorder="1" applyAlignment="1">
      <alignment vertical="center" wrapText="1"/>
    </xf>
    <xf numFmtId="2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9" fillId="0" borderId="0" xfId="1" applyFont="1"/>
    <xf numFmtId="2" fontId="7" fillId="0" borderId="1" xfId="1" applyNumberFormat="1" applyFont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left" vertical="center" wrapText="1"/>
    </xf>
    <xf numFmtId="2" fontId="8" fillId="0" borderId="2" xfId="1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/>
    </xf>
    <xf numFmtId="4" fontId="5" fillId="0" borderId="0" xfId="1" applyNumberFormat="1" applyFont="1"/>
    <xf numFmtId="0" fontId="7" fillId="2" borderId="2" xfId="1" applyFont="1" applyFill="1" applyBorder="1" applyAlignment="1">
      <alignment horizontal="left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left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0" fontId="8" fillId="0" borderId="2" xfId="2" applyFont="1" applyBorder="1" applyAlignment="1">
      <alignment vertical="center" wrapText="1"/>
    </xf>
    <xf numFmtId="2" fontId="8" fillId="0" borderId="2" xfId="1" applyNumberFormat="1" applyFont="1" applyBorder="1" applyAlignment="1">
      <alignment horizontal="center" vertical="center" wrapText="1"/>
    </xf>
    <xf numFmtId="2" fontId="7" fillId="0" borderId="2" xfId="1" applyNumberFormat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0" fontId="8" fillId="0" borderId="2" xfId="5" applyFont="1" applyBorder="1" applyAlignment="1">
      <alignment horizontal="left" vertical="center" wrapText="1"/>
    </xf>
    <xf numFmtId="0" fontId="8" fillId="0" borderId="2" xfId="1" applyFont="1" applyBorder="1" applyAlignment="1">
      <alignment vertical="center" wrapText="1"/>
    </xf>
    <xf numFmtId="0" fontId="8" fillId="2" borderId="2" xfId="2" applyFont="1" applyFill="1" applyBorder="1" applyAlignment="1">
      <alignment vertical="center" wrapText="1"/>
    </xf>
    <xf numFmtId="1" fontId="7" fillId="0" borderId="2" xfId="1" applyNumberFormat="1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left" vertical="center" wrapText="1"/>
    </xf>
    <xf numFmtId="4" fontId="7" fillId="0" borderId="2" xfId="1" applyNumberFormat="1" applyFont="1" applyBorder="1" applyAlignment="1">
      <alignment horizontal="center" vertical="center"/>
    </xf>
    <xf numFmtId="1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/>
    </xf>
    <xf numFmtId="1" fontId="8" fillId="0" borderId="2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" fontId="8" fillId="0" borderId="2" xfId="4" applyNumberFormat="1" applyFont="1" applyBorder="1" applyAlignment="1">
      <alignment horizontal="center" vertical="center" wrapText="1"/>
    </xf>
    <xf numFmtId="2" fontId="7" fillId="2" borderId="3" xfId="1" applyNumberFormat="1" applyFont="1" applyFill="1" applyBorder="1" applyAlignment="1">
      <alignment horizontal="left" vertical="center" wrapText="1"/>
    </xf>
    <xf numFmtId="2" fontId="7" fillId="2" borderId="3" xfId="1" applyNumberFormat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left" wrapText="1"/>
    </xf>
    <xf numFmtId="0" fontId="7" fillId="0" borderId="0" xfId="4" applyFont="1" applyAlignment="1">
      <alignment horizontal="center" vertical="center" wrapText="1"/>
    </xf>
  </cellXfs>
  <cellStyles count="6">
    <cellStyle name="xl37" xfId="3" xr:uid="{33589647-9F23-40EA-B2A2-89FC01E39B14}"/>
    <cellStyle name="Обычный" xfId="0" builtinId="0"/>
    <cellStyle name="Обычный 2" xfId="1" xr:uid="{CD26BB91-3700-4D6E-8EC5-212958E9C975}"/>
    <cellStyle name="Обычный 2 2" xfId="5" xr:uid="{665E6575-BD63-435D-974B-008396273501}"/>
    <cellStyle name="Обычный 2 3" xfId="2" xr:uid="{D9E5C2BE-B08D-4EEF-ACD1-DEF8C5612B33}"/>
    <cellStyle name="Обычный_4 - Расчеты по прогнозу 2013-2015" xfId="4" xr:uid="{9456CBB3-B5E2-4B35-8AC9-8A418359AA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11206</xdr:colOff>
      <xdr:row>0</xdr:row>
      <xdr:rowOff>100853</xdr:rowOff>
    </xdr:from>
    <xdr:to>
      <xdr:col>2</xdr:col>
      <xdr:colOff>1198891</xdr:colOff>
      <xdr:row>2</xdr:row>
      <xdr:rowOff>821391</xdr:rowOff>
    </xdr:to>
    <xdr:sp macro="" textlink="">
      <xdr:nvSpPr>
        <xdr:cNvPr id="2" name="Rectangle 3">
          <a:extLst>
            <a:ext uri="{FF2B5EF4-FFF2-40B4-BE49-F238E27FC236}">
              <a16:creationId xmlns:a16="http://schemas.microsoft.com/office/drawing/2014/main" id="{059DFD15-9227-4C35-BD69-AACD2B27B107}"/>
            </a:ext>
          </a:extLst>
        </xdr:cNvPr>
        <xdr:cNvSpPr>
          <a:spLocks noChangeArrowheads="1"/>
        </xdr:cNvSpPr>
      </xdr:nvSpPr>
      <xdr:spPr bwMode="auto">
        <a:xfrm>
          <a:off x="4249831" y="100853"/>
          <a:ext cx="3140310" cy="112058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Приложение 1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к решению  Собрания депутатов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городского округа "Котлас"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 pitchFamily="18" charset="0"/>
            </a:rPr>
            <a:t>от  " 19 " декабря 2024 года  №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 pitchFamily="18" charset="0"/>
            </a:rPr>
            <a:t>"О бюджете городского округа "Котлас" на 2025 год и на плановый период 2026 и 2027 годов"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1019735</xdr:colOff>
      <xdr:row>0</xdr:row>
      <xdr:rowOff>112059</xdr:rowOff>
    </xdr:from>
    <xdr:to>
      <xdr:col>4</xdr:col>
      <xdr:colOff>0</xdr:colOff>
      <xdr:row>2</xdr:row>
      <xdr:rowOff>832597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2521EA27-974E-47BE-84EE-EC9DA2D3762B}"/>
            </a:ext>
          </a:extLst>
        </xdr:cNvPr>
        <xdr:cNvSpPr>
          <a:spLocks noChangeArrowheads="1"/>
        </xdr:cNvSpPr>
      </xdr:nvSpPr>
      <xdr:spPr bwMode="auto">
        <a:xfrm>
          <a:off x="5255559" y="112059"/>
          <a:ext cx="3350559" cy="11239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Приложение 2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к решению  Собрания депутатов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городского округа "Котлас"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 pitchFamily="18" charset="0"/>
            </a:rPr>
            <a:t>от  " 19 " декабря 2024 года  №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 pitchFamily="18" charset="0"/>
            </a:rPr>
            <a:t>"О бюджете городского округа "Котлас" на 2025 год и на плановый период 2026 и 2027 годов"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platina\&#1076;&#1086;&#1093;&#1086;&#1076;&#1099;\Documents%20and%20Settings\Zaplatina\&#1052;&#1086;&#1080;%20&#1076;&#1086;&#1082;&#1091;&#1084;&#1077;&#1085;&#1090;&#1099;\&#1044;&#1054;&#1061;&#1054;&#1044;&#1067;\&#1044;&#1054;&#1061;&#1054;&#1044;&#1067;%202014\&#1055;&#1056;&#1054;&#1043;&#1053;&#1054;&#1047;%202015\&#1056;&#1072;&#1089;&#1095;&#1077;&#1090;&#1099;\Documents%20and%20Settings\Zaplatina\&#1052;&#1086;&#1080;%20&#1076;&#1086;&#1082;&#1091;&#1084;&#1077;&#1085;&#1090;&#1099;\&#1044;&#1054;&#1061;&#1054;&#1044;&#1067;\&#1044;&#1054;&#1061;&#1054;&#1044;&#1067;%202013\&#1054;&#1046;&#1048;&#1044;&#1040;&#1045;&#1052;&#1054;&#1045;\&#1053;&#1072;&#1083;&#1086;&#1075;&#1086;&#1087;&#1083;&#1072;&#1090;&#1077;&#1083;&#1100;&#1097;&#1080;&#1082;&#1080;%20&#1045;&#1053;&#1042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ВД"/>
      <sheetName val="патент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7183B-CEFE-4D81-A6C6-476E14C13AE0}">
  <sheetPr>
    <pageSetUpPr fitToPage="1"/>
  </sheetPr>
  <dimension ref="A3:C156"/>
  <sheetViews>
    <sheetView topLeftCell="A142" zoomScale="85" zoomScaleNormal="85" zoomScaleSheetLayoutView="70" workbookViewId="0">
      <selection activeCell="A152" sqref="A152"/>
    </sheetView>
  </sheetViews>
  <sheetFormatPr defaultRowHeight="15.75" x14ac:dyDescent="0.25"/>
  <cols>
    <col min="1" max="1" width="63.5703125" style="1" customWidth="1"/>
    <col min="2" max="2" width="29.28515625" style="2" customWidth="1"/>
    <col min="3" max="3" width="20" style="1" customWidth="1"/>
    <col min="4" max="16384" width="9.140625" style="1"/>
  </cols>
  <sheetData>
    <row r="3" spans="1:3" ht="72.75" customHeight="1" x14ac:dyDescent="0.25"/>
    <row r="4" spans="1:3" ht="15.75" customHeight="1" x14ac:dyDescent="0.25">
      <c r="A4" s="50" t="s">
        <v>270</v>
      </c>
      <c r="B4" s="50"/>
      <c r="C4" s="50"/>
    </row>
    <row r="5" spans="1:3" ht="15.75" customHeight="1" x14ac:dyDescent="0.25">
      <c r="A5" s="50" t="s">
        <v>271</v>
      </c>
      <c r="B5" s="50"/>
      <c r="C5" s="50"/>
    </row>
    <row r="6" spans="1:3" x14ac:dyDescent="0.25">
      <c r="A6" s="50" t="s">
        <v>272</v>
      </c>
      <c r="B6" s="50"/>
      <c r="C6" s="50"/>
    </row>
    <row r="8" spans="1:3" x14ac:dyDescent="0.25">
      <c r="C8" s="3" t="s">
        <v>29</v>
      </c>
    </row>
    <row r="9" spans="1:3" ht="18.75" customHeight="1" x14ac:dyDescent="0.25">
      <c r="A9" s="4" t="s">
        <v>27</v>
      </c>
      <c r="B9" s="5" t="s">
        <v>28</v>
      </c>
      <c r="C9" s="4" t="s">
        <v>267</v>
      </c>
    </row>
    <row r="10" spans="1:3" s="6" customFormat="1" ht="25.5" customHeight="1" x14ac:dyDescent="0.25">
      <c r="A10" s="16" t="s">
        <v>26</v>
      </c>
      <c r="B10" s="24" t="s">
        <v>105</v>
      </c>
      <c r="C10" s="25">
        <f>C11+C19+C24+C28+C33+C38+C48+C53+C56+C59</f>
        <v>1140389928.53</v>
      </c>
    </row>
    <row r="11" spans="1:3" s="6" customFormat="1" ht="25.5" customHeight="1" x14ac:dyDescent="0.25">
      <c r="A11" s="26" t="s">
        <v>25</v>
      </c>
      <c r="B11" s="27" t="s">
        <v>239</v>
      </c>
      <c r="C11" s="7">
        <f>SUM(C12:C18)</f>
        <v>805594750.11000001</v>
      </c>
    </row>
    <row r="12" spans="1:3" ht="102" x14ac:dyDescent="0.25">
      <c r="A12" s="28" t="s">
        <v>253</v>
      </c>
      <c r="B12" s="29" t="s">
        <v>106</v>
      </c>
      <c r="C12" s="8">
        <v>783374645.11000001</v>
      </c>
    </row>
    <row r="13" spans="1:3" ht="102" x14ac:dyDescent="0.25">
      <c r="A13" s="28" t="s">
        <v>24</v>
      </c>
      <c r="B13" s="29" t="s">
        <v>107</v>
      </c>
      <c r="C13" s="8">
        <v>3174770</v>
      </c>
    </row>
    <row r="14" spans="1:3" ht="89.25" x14ac:dyDescent="0.25">
      <c r="A14" s="28" t="s">
        <v>254</v>
      </c>
      <c r="B14" s="29" t="s">
        <v>108</v>
      </c>
      <c r="C14" s="8">
        <v>6776590</v>
      </c>
    </row>
    <row r="15" spans="1:3" ht="89.25" x14ac:dyDescent="0.25">
      <c r="A15" s="28" t="s">
        <v>23</v>
      </c>
      <c r="B15" s="29" t="s">
        <v>109</v>
      </c>
      <c r="C15" s="8">
        <v>354415</v>
      </c>
    </row>
    <row r="16" spans="1:3" ht="127.5" x14ac:dyDescent="0.25">
      <c r="A16" s="28" t="s">
        <v>255</v>
      </c>
      <c r="B16" s="29" t="s">
        <v>110</v>
      </c>
      <c r="C16" s="8">
        <v>4541695</v>
      </c>
    </row>
    <row r="17" spans="1:3" ht="76.5" x14ac:dyDescent="0.25">
      <c r="A17" s="28" t="s">
        <v>256</v>
      </c>
      <c r="B17" s="29" t="s">
        <v>111</v>
      </c>
      <c r="C17" s="8">
        <v>5346520</v>
      </c>
    </row>
    <row r="18" spans="1:3" ht="76.5" x14ac:dyDescent="0.25">
      <c r="A18" s="28" t="s">
        <v>257</v>
      </c>
      <c r="B18" s="29" t="s">
        <v>112</v>
      </c>
      <c r="C18" s="8">
        <v>2026115</v>
      </c>
    </row>
    <row r="19" spans="1:3" s="6" customFormat="1" ht="31.5" x14ac:dyDescent="0.25">
      <c r="A19" s="17" t="s">
        <v>22</v>
      </c>
      <c r="B19" s="30" t="s">
        <v>240</v>
      </c>
      <c r="C19" s="9">
        <f>SUM(C20:C23)</f>
        <v>12263922.24</v>
      </c>
    </row>
    <row r="20" spans="1:3" ht="76.5" x14ac:dyDescent="0.25">
      <c r="A20" s="32" t="s">
        <v>21</v>
      </c>
      <c r="B20" s="29" t="s">
        <v>101</v>
      </c>
      <c r="C20" s="8">
        <v>6534015.54</v>
      </c>
    </row>
    <row r="21" spans="1:3" ht="89.25" x14ac:dyDescent="0.25">
      <c r="A21" s="32" t="s">
        <v>20</v>
      </c>
      <c r="B21" s="29" t="s">
        <v>102</v>
      </c>
      <c r="C21" s="8">
        <v>33539.83</v>
      </c>
    </row>
    <row r="22" spans="1:3" ht="76.5" x14ac:dyDescent="0.25">
      <c r="A22" s="32" t="s">
        <v>258</v>
      </c>
      <c r="B22" s="29" t="s">
        <v>103</v>
      </c>
      <c r="C22" s="8">
        <v>6713083.1399999997</v>
      </c>
    </row>
    <row r="23" spans="1:3" ht="76.5" x14ac:dyDescent="0.25">
      <c r="A23" s="32" t="s">
        <v>19</v>
      </c>
      <c r="B23" s="29" t="s">
        <v>104</v>
      </c>
      <c r="C23" s="8">
        <v>-1016716.27</v>
      </c>
    </row>
    <row r="24" spans="1:3" s="6" customFormat="1" ht="25.5" customHeight="1" x14ac:dyDescent="0.25">
      <c r="A24" s="17" t="s">
        <v>18</v>
      </c>
      <c r="B24" s="30" t="s">
        <v>241</v>
      </c>
      <c r="C24" s="9">
        <f>SUM(C25:C27)</f>
        <v>101895653.99000001</v>
      </c>
    </row>
    <row r="25" spans="1:3" ht="51" x14ac:dyDescent="0.25">
      <c r="A25" s="28" t="s">
        <v>17</v>
      </c>
      <c r="B25" s="29" t="s">
        <v>113</v>
      </c>
      <c r="C25" s="8">
        <v>45087257.390000001</v>
      </c>
    </row>
    <row r="26" spans="1:3" ht="63.75" x14ac:dyDescent="0.25">
      <c r="A26" s="28" t="s">
        <v>259</v>
      </c>
      <c r="B26" s="29" t="s">
        <v>114</v>
      </c>
      <c r="C26" s="8">
        <v>23237323.5</v>
      </c>
    </row>
    <row r="27" spans="1:3" ht="51" x14ac:dyDescent="0.25">
      <c r="A27" s="33" t="s">
        <v>16</v>
      </c>
      <c r="B27" s="29" t="s">
        <v>115</v>
      </c>
      <c r="C27" s="8">
        <v>33571073.100000001</v>
      </c>
    </row>
    <row r="28" spans="1:3" s="6" customFormat="1" ht="25.5" customHeight="1" x14ac:dyDescent="0.25">
      <c r="A28" s="17" t="s">
        <v>9</v>
      </c>
      <c r="B28" s="30" t="s">
        <v>242</v>
      </c>
      <c r="C28" s="9">
        <f>SUM(C29:C32)</f>
        <v>132502108.44</v>
      </c>
    </row>
    <row r="29" spans="1:3" ht="63.75" x14ac:dyDescent="0.25">
      <c r="A29" s="28" t="s">
        <v>15</v>
      </c>
      <c r="B29" s="29" t="s">
        <v>116</v>
      </c>
      <c r="C29" s="8">
        <v>52862486</v>
      </c>
    </row>
    <row r="30" spans="1:3" ht="38.25" x14ac:dyDescent="0.25">
      <c r="A30" s="34" t="s">
        <v>98</v>
      </c>
      <c r="B30" s="29" t="s">
        <v>117</v>
      </c>
      <c r="C30" s="8">
        <v>56917556.640000001</v>
      </c>
    </row>
    <row r="31" spans="1:3" ht="51" x14ac:dyDescent="0.25">
      <c r="A31" s="34" t="s">
        <v>14</v>
      </c>
      <c r="B31" s="29" t="s">
        <v>118</v>
      </c>
      <c r="C31" s="8">
        <v>11487008.800000001</v>
      </c>
    </row>
    <row r="32" spans="1:3" ht="51" x14ac:dyDescent="0.25">
      <c r="A32" s="34" t="s">
        <v>13</v>
      </c>
      <c r="B32" s="29" t="s">
        <v>119</v>
      </c>
      <c r="C32" s="8">
        <v>11235057</v>
      </c>
    </row>
    <row r="33" spans="1:3" s="6" customFormat="1" ht="25.5" customHeight="1" x14ac:dyDescent="0.25">
      <c r="A33" s="36" t="s">
        <v>12</v>
      </c>
      <c r="B33" s="35" t="s">
        <v>120</v>
      </c>
      <c r="C33" s="37">
        <f>SUM(C34:C37)</f>
        <v>28945000</v>
      </c>
    </row>
    <row r="34" spans="1:3" ht="51" x14ac:dyDescent="0.25">
      <c r="A34" s="28" t="s">
        <v>11</v>
      </c>
      <c r="B34" s="38" t="s">
        <v>121</v>
      </c>
      <c r="C34" s="39">
        <f>28500000-C35</f>
        <v>26500000</v>
      </c>
    </row>
    <row r="35" spans="1:3" ht="54" customHeight="1" x14ac:dyDescent="0.25">
      <c r="A35" s="28" t="s">
        <v>10</v>
      </c>
      <c r="B35" s="38" t="s">
        <v>122</v>
      </c>
      <c r="C35" s="39">
        <v>2000000</v>
      </c>
    </row>
    <row r="36" spans="1:3" s="10" customFormat="1" ht="153" x14ac:dyDescent="0.2">
      <c r="A36" s="40" t="s">
        <v>82</v>
      </c>
      <c r="B36" s="38" t="s">
        <v>123</v>
      </c>
      <c r="C36" s="39">
        <v>400000</v>
      </c>
    </row>
    <row r="37" spans="1:3" s="10" customFormat="1" ht="38.25" x14ac:dyDescent="0.2">
      <c r="A37" s="40" t="s">
        <v>89</v>
      </c>
      <c r="B37" s="38" t="s">
        <v>124</v>
      </c>
      <c r="C37" s="39">
        <v>45000</v>
      </c>
    </row>
    <row r="38" spans="1:3" s="6" customFormat="1" ht="31.5" x14ac:dyDescent="0.25">
      <c r="A38" s="42" t="s">
        <v>8</v>
      </c>
      <c r="B38" s="41" t="s">
        <v>125</v>
      </c>
      <c r="C38" s="37">
        <f>SUM(C39:C47)</f>
        <v>49746581.490000002</v>
      </c>
    </row>
    <row r="39" spans="1:3" s="10" customFormat="1" ht="38.25" x14ac:dyDescent="0.2">
      <c r="A39" s="43" t="s">
        <v>74</v>
      </c>
      <c r="B39" s="31" t="s">
        <v>126</v>
      </c>
      <c r="C39" s="39">
        <v>2051565</v>
      </c>
    </row>
    <row r="40" spans="1:3" s="10" customFormat="1" ht="76.5" x14ac:dyDescent="0.2">
      <c r="A40" s="44" t="s">
        <v>81</v>
      </c>
      <c r="B40" s="31" t="s">
        <v>127</v>
      </c>
      <c r="C40" s="39">
        <v>20486477.16</v>
      </c>
    </row>
    <row r="41" spans="1:3" s="10" customFormat="1" ht="63.75" x14ac:dyDescent="0.2">
      <c r="A41" s="44" t="s">
        <v>80</v>
      </c>
      <c r="B41" s="31" t="s">
        <v>128</v>
      </c>
      <c r="C41" s="39">
        <v>136212</v>
      </c>
    </row>
    <row r="42" spans="1:3" s="10" customFormat="1" ht="51" x14ac:dyDescent="0.2">
      <c r="A42" s="44" t="s">
        <v>79</v>
      </c>
      <c r="B42" s="31" t="s">
        <v>129</v>
      </c>
      <c r="C42" s="39">
        <v>9659801.3100000005</v>
      </c>
    </row>
    <row r="43" spans="1:3" s="10" customFormat="1" ht="51" x14ac:dyDescent="0.2">
      <c r="A43" s="44" t="s">
        <v>78</v>
      </c>
      <c r="B43" s="31" t="s">
        <v>130</v>
      </c>
      <c r="C43" s="39">
        <v>1669088.12</v>
      </c>
    </row>
    <row r="44" spans="1:3" s="10" customFormat="1" ht="63.75" x14ac:dyDescent="0.2">
      <c r="A44" s="44" t="s">
        <v>73</v>
      </c>
      <c r="B44" s="31" t="s">
        <v>131</v>
      </c>
      <c r="C44" s="39">
        <v>12365826</v>
      </c>
    </row>
    <row r="45" spans="1:3" s="10" customFormat="1" ht="63.75" x14ac:dyDescent="0.2">
      <c r="A45" s="44" t="s">
        <v>72</v>
      </c>
      <c r="B45" s="31" t="s">
        <v>132</v>
      </c>
      <c r="C45" s="39">
        <v>52800</v>
      </c>
    </row>
    <row r="46" spans="1:3" s="10" customFormat="1" ht="89.25" x14ac:dyDescent="0.2">
      <c r="A46" s="44" t="s">
        <v>228</v>
      </c>
      <c r="B46" s="31" t="s">
        <v>133</v>
      </c>
      <c r="C46" s="39">
        <v>1728707.06</v>
      </c>
    </row>
    <row r="47" spans="1:3" s="10" customFormat="1" ht="89.25" x14ac:dyDescent="0.2">
      <c r="A47" s="44" t="s">
        <v>90</v>
      </c>
      <c r="B47" s="31" t="s">
        <v>252</v>
      </c>
      <c r="C47" s="39">
        <v>1596104.84</v>
      </c>
    </row>
    <row r="48" spans="1:3" s="6" customFormat="1" ht="25.5" customHeight="1" x14ac:dyDescent="0.25">
      <c r="A48" s="42" t="s">
        <v>7</v>
      </c>
      <c r="B48" s="41" t="s">
        <v>237</v>
      </c>
      <c r="C48" s="37">
        <f>SUM(C49:C52)</f>
        <v>4054230</v>
      </c>
    </row>
    <row r="49" spans="1:3" ht="51" x14ac:dyDescent="0.25">
      <c r="A49" s="28" t="s">
        <v>87</v>
      </c>
      <c r="B49" s="31" t="s">
        <v>134</v>
      </c>
      <c r="C49" s="39">
        <v>261696</v>
      </c>
    </row>
    <row r="50" spans="1:3" ht="38.25" x14ac:dyDescent="0.25">
      <c r="A50" s="28" t="s">
        <v>260</v>
      </c>
      <c r="B50" s="31" t="s">
        <v>135</v>
      </c>
      <c r="C50" s="8">
        <v>1872000</v>
      </c>
    </row>
    <row r="51" spans="1:3" ht="38.25" x14ac:dyDescent="0.25">
      <c r="A51" s="28" t="s">
        <v>86</v>
      </c>
      <c r="B51" s="31" t="s">
        <v>136</v>
      </c>
      <c r="C51" s="8">
        <v>1080000</v>
      </c>
    </row>
    <row r="52" spans="1:3" ht="38.25" x14ac:dyDescent="0.25">
      <c r="A52" s="28" t="s">
        <v>85</v>
      </c>
      <c r="B52" s="31" t="s">
        <v>137</v>
      </c>
      <c r="C52" s="8">
        <v>840534</v>
      </c>
    </row>
    <row r="53" spans="1:3" s="6" customFormat="1" ht="31.5" x14ac:dyDescent="0.25">
      <c r="A53" s="42" t="s">
        <v>229</v>
      </c>
      <c r="B53" s="41" t="s">
        <v>138</v>
      </c>
      <c r="C53" s="37">
        <f>SUM(C54:C55)</f>
        <v>830320</v>
      </c>
    </row>
    <row r="54" spans="1:3" ht="25.5" x14ac:dyDescent="0.25">
      <c r="A54" s="28" t="s">
        <v>71</v>
      </c>
      <c r="B54" s="31" t="s">
        <v>139</v>
      </c>
      <c r="C54" s="39">
        <v>541480</v>
      </c>
    </row>
    <row r="55" spans="1:3" ht="25.5" x14ac:dyDescent="0.25">
      <c r="A55" s="28" t="s">
        <v>71</v>
      </c>
      <c r="B55" s="31" t="s">
        <v>140</v>
      </c>
      <c r="C55" s="39">
        <v>288840</v>
      </c>
    </row>
    <row r="56" spans="1:3" s="6" customFormat="1" ht="31.5" x14ac:dyDescent="0.25">
      <c r="A56" s="42" t="s">
        <v>6</v>
      </c>
      <c r="B56" s="41" t="s">
        <v>238</v>
      </c>
      <c r="C56" s="37">
        <f>SUM(C57:C58)</f>
        <v>1615628.47</v>
      </c>
    </row>
    <row r="57" spans="1:3" s="10" customFormat="1" ht="38.25" x14ac:dyDescent="0.2">
      <c r="A57" s="44" t="s">
        <v>77</v>
      </c>
      <c r="B57" s="31" t="s">
        <v>141</v>
      </c>
      <c r="C57" s="39">
        <v>1482797.98</v>
      </c>
    </row>
    <row r="58" spans="1:3" s="10" customFormat="1" ht="38.25" x14ac:dyDescent="0.2">
      <c r="A58" s="28" t="s">
        <v>230</v>
      </c>
      <c r="B58" s="31" t="s">
        <v>142</v>
      </c>
      <c r="C58" s="39">
        <v>132830.49</v>
      </c>
    </row>
    <row r="59" spans="1:3" s="6" customFormat="1" ht="25.5" customHeight="1" x14ac:dyDescent="0.25">
      <c r="A59" s="42" t="s">
        <v>5</v>
      </c>
      <c r="B59" s="41" t="s">
        <v>143</v>
      </c>
      <c r="C59" s="37">
        <f>SUM(C60:C128)</f>
        <v>2941733.79</v>
      </c>
    </row>
    <row r="60" spans="1:3" ht="89.25" x14ac:dyDescent="0.25">
      <c r="A60" s="28" t="s">
        <v>91</v>
      </c>
      <c r="B60" s="31" t="s">
        <v>144</v>
      </c>
      <c r="C60" s="8">
        <v>330</v>
      </c>
    </row>
    <row r="61" spans="1:3" ht="89.25" x14ac:dyDescent="0.25">
      <c r="A61" s="28" t="s">
        <v>64</v>
      </c>
      <c r="B61" s="31" t="s">
        <v>145</v>
      </c>
      <c r="C61" s="39">
        <v>52000</v>
      </c>
    </row>
    <row r="62" spans="1:3" ht="89.25" x14ac:dyDescent="0.25">
      <c r="A62" s="28" t="s">
        <v>64</v>
      </c>
      <c r="B62" s="31" t="s">
        <v>146</v>
      </c>
      <c r="C62" s="39">
        <v>2140</v>
      </c>
    </row>
    <row r="63" spans="1:3" ht="76.5" x14ac:dyDescent="0.25">
      <c r="A63" s="28" t="s">
        <v>63</v>
      </c>
      <c r="B63" s="31" t="s">
        <v>147</v>
      </c>
      <c r="C63" s="39">
        <v>6750</v>
      </c>
    </row>
    <row r="64" spans="1:3" ht="63.75" x14ac:dyDescent="0.25">
      <c r="A64" s="28" t="s">
        <v>62</v>
      </c>
      <c r="B64" s="31" t="s">
        <v>148</v>
      </c>
      <c r="C64" s="39">
        <v>1600</v>
      </c>
    </row>
    <row r="65" spans="1:3" ht="63.75" x14ac:dyDescent="0.25">
      <c r="A65" s="28" t="s">
        <v>62</v>
      </c>
      <c r="B65" s="31" t="s">
        <v>149</v>
      </c>
      <c r="C65" s="39">
        <v>31570</v>
      </c>
    </row>
    <row r="66" spans="1:3" ht="102" x14ac:dyDescent="0.25">
      <c r="A66" s="28" t="s">
        <v>231</v>
      </c>
      <c r="B66" s="31" t="s">
        <v>150</v>
      </c>
      <c r="C66" s="39">
        <v>170</v>
      </c>
    </row>
    <row r="67" spans="1:3" ht="127.5" x14ac:dyDescent="0.25">
      <c r="A67" s="28" t="s">
        <v>61</v>
      </c>
      <c r="B67" s="31" t="s">
        <v>151</v>
      </c>
      <c r="C67" s="45">
        <v>10040</v>
      </c>
    </row>
    <row r="68" spans="1:3" ht="102" x14ac:dyDescent="0.25">
      <c r="A68" s="28" t="s">
        <v>60</v>
      </c>
      <c r="B68" s="31" t="s">
        <v>152</v>
      </c>
      <c r="C68" s="45">
        <v>2700</v>
      </c>
    </row>
    <row r="69" spans="1:3" ht="102" x14ac:dyDescent="0.25">
      <c r="A69" s="28" t="s">
        <v>60</v>
      </c>
      <c r="B69" s="31" t="s">
        <v>153</v>
      </c>
      <c r="C69" s="39">
        <v>64330</v>
      </c>
    </row>
    <row r="70" spans="1:3" ht="89.25" x14ac:dyDescent="0.25">
      <c r="A70" s="28" t="s">
        <v>76</v>
      </c>
      <c r="B70" s="31" t="s">
        <v>88</v>
      </c>
      <c r="C70" s="39">
        <v>600</v>
      </c>
    </row>
    <row r="71" spans="1:3" ht="140.25" x14ac:dyDescent="0.25">
      <c r="A71" s="28" t="s">
        <v>59</v>
      </c>
      <c r="B71" s="31" t="s">
        <v>154</v>
      </c>
      <c r="C71" s="39">
        <v>14370</v>
      </c>
    </row>
    <row r="72" spans="1:3" ht="76.5" x14ac:dyDescent="0.25">
      <c r="A72" s="28" t="s">
        <v>58</v>
      </c>
      <c r="B72" s="31" t="s">
        <v>155</v>
      </c>
      <c r="C72" s="39">
        <v>22500</v>
      </c>
    </row>
    <row r="73" spans="1:3" ht="76.5" x14ac:dyDescent="0.25">
      <c r="A73" s="28" t="s">
        <v>58</v>
      </c>
      <c r="B73" s="31" t="s">
        <v>156</v>
      </c>
      <c r="C73" s="39">
        <v>196180</v>
      </c>
    </row>
    <row r="74" spans="1:3" ht="76.5" x14ac:dyDescent="0.25">
      <c r="A74" s="28" t="s">
        <v>57</v>
      </c>
      <c r="B74" s="31" t="s">
        <v>157</v>
      </c>
      <c r="C74" s="39">
        <v>20000</v>
      </c>
    </row>
    <row r="75" spans="1:3" ht="76.5" x14ac:dyDescent="0.25">
      <c r="A75" s="28" t="s">
        <v>56</v>
      </c>
      <c r="B75" s="31" t="s">
        <v>158</v>
      </c>
      <c r="C75" s="39">
        <v>400</v>
      </c>
    </row>
    <row r="76" spans="1:3" ht="76.5" x14ac:dyDescent="0.25">
      <c r="A76" s="28" t="s">
        <v>56</v>
      </c>
      <c r="B76" s="31" t="s">
        <v>159</v>
      </c>
      <c r="C76" s="39">
        <v>6260</v>
      </c>
    </row>
    <row r="77" spans="1:3" ht="89.25" x14ac:dyDescent="0.25">
      <c r="A77" s="28" t="s">
        <v>55</v>
      </c>
      <c r="B77" s="31" t="s">
        <v>160</v>
      </c>
      <c r="C77" s="45">
        <v>44230</v>
      </c>
    </row>
    <row r="78" spans="1:3" ht="63.75" x14ac:dyDescent="0.25">
      <c r="A78" s="28" t="s">
        <v>54</v>
      </c>
      <c r="B78" s="31" t="s">
        <v>161</v>
      </c>
      <c r="C78" s="45">
        <v>3000</v>
      </c>
    </row>
    <row r="79" spans="1:3" ht="63.75" x14ac:dyDescent="0.25">
      <c r="A79" s="28" t="s">
        <v>54</v>
      </c>
      <c r="B79" s="31" t="s">
        <v>162</v>
      </c>
      <c r="C79" s="45">
        <v>36130</v>
      </c>
    </row>
    <row r="80" spans="1:3" ht="63.75" x14ac:dyDescent="0.25">
      <c r="A80" s="28" t="s">
        <v>53</v>
      </c>
      <c r="B80" s="31" t="s">
        <v>163</v>
      </c>
      <c r="C80" s="45">
        <v>32740</v>
      </c>
    </row>
    <row r="81" spans="1:3" ht="114.75" x14ac:dyDescent="0.25">
      <c r="A81" s="28" t="s">
        <v>261</v>
      </c>
      <c r="B81" s="31" t="s">
        <v>164</v>
      </c>
      <c r="C81" s="45">
        <v>830</v>
      </c>
    </row>
    <row r="82" spans="1:3" ht="89.25" x14ac:dyDescent="0.25">
      <c r="A82" s="28" t="s">
        <v>262</v>
      </c>
      <c r="B82" s="31" t="s">
        <v>165</v>
      </c>
      <c r="C82" s="45">
        <v>10670</v>
      </c>
    </row>
    <row r="83" spans="1:3" ht="89.25" x14ac:dyDescent="0.25">
      <c r="A83" s="28" t="s">
        <v>263</v>
      </c>
      <c r="B83" s="31" t="s">
        <v>166</v>
      </c>
      <c r="C83" s="45">
        <v>317000</v>
      </c>
    </row>
    <row r="84" spans="1:3" ht="76.5" x14ac:dyDescent="0.25">
      <c r="A84" s="28" t="s">
        <v>100</v>
      </c>
      <c r="B84" s="31" t="s">
        <v>167</v>
      </c>
      <c r="C84" s="45">
        <v>100</v>
      </c>
    </row>
    <row r="85" spans="1:3" ht="63.75" x14ac:dyDescent="0.25">
      <c r="A85" s="28" t="s">
        <v>52</v>
      </c>
      <c r="B85" s="31" t="s">
        <v>168</v>
      </c>
      <c r="C85" s="45">
        <v>1100</v>
      </c>
    </row>
    <row r="86" spans="1:3" ht="63.75" x14ac:dyDescent="0.25">
      <c r="A86" s="28" t="s">
        <v>52</v>
      </c>
      <c r="B86" s="31" t="s">
        <v>169</v>
      </c>
      <c r="C86" s="45">
        <v>4670</v>
      </c>
    </row>
    <row r="87" spans="1:3" ht="63.75" x14ac:dyDescent="0.25">
      <c r="A87" s="28" t="s">
        <v>51</v>
      </c>
      <c r="B87" s="31" t="s">
        <v>170</v>
      </c>
      <c r="C87" s="39">
        <v>416.67</v>
      </c>
    </row>
    <row r="88" spans="1:3" ht="63.75" x14ac:dyDescent="0.25">
      <c r="A88" s="44" t="s">
        <v>51</v>
      </c>
      <c r="B88" s="31" t="s">
        <v>171</v>
      </c>
      <c r="C88" s="39">
        <v>6750</v>
      </c>
    </row>
    <row r="89" spans="1:3" ht="89.25" x14ac:dyDescent="0.25">
      <c r="A89" s="44" t="s">
        <v>50</v>
      </c>
      <c r="B89" s="31" t="s">
        <v>172</v>
      </c>
      <c r="C89" s="45">
        <v>770</v>
      </c>
    </row>
    <row r="90" spans="1:3" ht="89.25" x14ac:dyDescent="0.25">
      <c r="A90" s="44" t="s">
        <v>49</v>
      </c>
      <c r="B90" s="31" t="s">
        <v>173</v>
      </c>
      <c r="C90" s="39">
        <v>338240</v>
      </c>
    </row>
    <row r="91" spans="1:3" ht="76.5" x14ac:dyDescent="0.25">
      <c r="A91" s="44" t="s">
        <v>48</v>
      </c>
      <c r="B91" s="31" t="s">
        <v>174</v>
      </c>
      <c r="C91" s="39">
        <v>170</v>
      </c>
    </row>
    <row r="92" spans="1:3" ht="89.25" x14ac:dyDescent="0.25">
      <c r="A92" s="44" t="s">
        <v>232</v>
      </c>
      <c r="B92" s="31" t="s">
        <v>175</v>
      </c>
      <c r="C92" s="39">
        <v>10330</v>
      </c>
    </row>
    <row r="93" spans="1:3" ht="76.5" x14ac:dyDescent="0.25">
      <c r="A93" s="44" t="s">
        <v>47</v>
      </c>
      <c r="B93" s="31" t="s">
        <v>176</v>
      </c>
      <c r="C93" s="45">
        <v>32030</v>
      </c>
    </row>
    <row r="94" spans="1:3" ht="102" x14ac:dyDescent="0.25">
      <c r="A94" s="44" t="s">
        <v>92</v>
      </c>
      <c r="B94" s="31" t="s">
        <v>177</v>
      </c>
      <c r="C94" s="39">
        <v>9260</v>
      </c>
    </row>
    <row r="95" spans="1:3" ht="114.75" x14ac:dyDescent="0.25">
      <c r="A95" s="44" t="s">
        <v>46</v>
      </c>
      <c r="B95" s="31" t="s">
        <v>178</v>
      </c>
      <c r="C95" s="39">
        <v>5780</v>
      </c>
    </row>
    <row r="96" spans="1:3" ht="153" x14ac:dyDescent="0.25">
      <c r="A96" s="44" t="s">
        <v>45</v>
      </c>
      <c r="B96" s="31" t="s">
        <v>179</v>
      </c>
      <c r="C96" s="45">
        <v>40000</v>
      </c>
    </row>
    <row r="97" spans="1:3" ht="89.25" x14ac:dyDescent="0.25">
      <c r="A97" s="44" t="s">
        <v>44</v>
      </c>
      <c r="B97" s="31" t="s">
        <v>180</v>
      </c>
      <c r="C97" s="45">
        <v>13330</v>
      </c>
    </row>
    <row r="98" spans="1:3" ht="102" x14ac:dyDescent="0.25">
      <c r="A98" s="44" t="s">
        <v>43</v>
      </c>
      <c r="B98" s="31" t="s">
        <v>181</v>
      </c>
      <c r="C98" s="45">
        <v>4220</v>
      </c>
    </row>
    <row r="99" spans="1:3" ht="114.75" x14ac:dyDescent="0.25">
      <c r="A99" s="44" t="s">
        <v>42</v>
      </c>
      <c r="B99" s="31" t="s">
        <v>182</v>
      </c>
      <c r="C99" s="39">
        <v>5680</v>
      </c>
    </row>
    <row r="100" spans="1:3" ht="63.75" x14ac:dyDescent="0.25">
      <c r="A100" s="44" t="s">
        <v>41</v>
      </c>
      <c r="B100" s="31" t="s">
        <v>183</v>
      </c>
      <c r="C100" s="39">
        <v>1780</v>
      </c>
    </row>
    <row r="101" spans="1:3" ht="140.25" x14ac:dyDescent="0.25">
      <c r="A101" s="44" t="s">
        <v>40</v>
      </c>
      <c r="B101" s="31" t="s">
        <v>184</v>
      </c>
      <c r="C101" s="45">
        <v>18333.330000000002</v>
      </c>
    </row>
    <row r="102" spans="1:3" ht="140.25" x14ac:dyDescent="0.25">
      <c r="A102" s="44" t="s">
        <v>40</v>
      </c>
      <c r="B102" s="31" t="s">
        <v>185</v>
      </c>
      <c r="C102" s="39">
        <v>75340</v>
      </c>
    </row>
    <row r="103" spans="1:3" ht="76.5" x14ac:dyDescent="0.25">
      <c r="A103" s="44" t="s">
        <v>97</v>
      </c>
      <c r="B103" s="31" t="s">
        <v>186</v>
      </c>
      <c r="C103" s="39">
        <v>2666.67</v>
      </c>
    </row>
    <row r="104" spans="1:3" ht="76.5" x14ac:dyDescent="0.25">
      <c r="A104" s="44" t="s">
        <v>97</v>
      </c>
      <c r="B104" s="31" t="s">
        <v>249</v>
      </c>
      <c r="C104" s="39">
        <v>500</v>
      </c>
    </row>
    <row r="105" spans="1:3" ht="102" x14ac:dyDescent="0.25">
      <c r="A105" s="44" t="s">
        <v>39</v>
      </c>
      <c r="B105" s="31" t="s">
        <v>187</v>
      </c>
      <c r="C105" s="45">
        <v>7030</v>
      </c>
    </row>
    <row r="106" spans="1:3" ht="76.5" x14ac:dyDescent="0.25">
      <c r="A106" s="44" t="s">
        <v>38</v>
      </c>
      <c r="B106" s="31" t="s">
        <v>250</v>
      </c>
      <c r="C106" s="45">
        <v>500</v>
      </c>
    </row>
    <row r="107" spans="1:3" ht="76.5" x14ac:dyDescent="0.25">
      <c r="A107" s="44" t="s">
        <v>38</v>
      </c>
      <c r="B107" s="31" t="s">
        <v>188</v>
      </c>
      <c r="C107" s="45">
        <v>26120</v>
      </c>
    </row>
    <row r="108" spans="1:3" ht="76.5" x14ac:dyDescent="0.25">
      <c r="A108" s="44" t="s">
        <v>233</v>
      </c>
      <c r="B108" s="31" t="s">
        <v>189</v>
      </c>
      <c r="C108" s="45">
        <v>223330</v>
      </c>
    </row>
    <row r="109" spans="1:3" ht="102" x14ac:dyDescent="0.25">
      <c r="A109" s="44" t="s">
        <v>93</v>
      </c>
      <c r="B109" s="31" t="s">
        <v>190</v>
      </c>
      <c r="C109" s="45">
        <v>6670</v>
      </c>
    </row>
    <row r="110" spans="1:3" ht="127.5" x14ac:dyDescent="0.25">
      <c r="A110" s="44" t="s">
        <v>37</v>
      </c>
      <c r="B110" s="31" t="s">
        <v>191</v>
      </c>
      <c r="C110" s="45">
        <v>619.41999999999996</v>
      </c>
    </row>
    <row r="111" spans="1:3" ht="127.5" x14ac:dyDescent="0.25">
      <c r="A111" s="44" t="s">
        <v>37</v>
      </c>
      <c r="B111" s="31" t="s">
        <v>192</v>
      </c>
      <c r="C111" s="8">
        <v>3750</v>
      </c>
    </row>
    <row r="112" spans="1:3" ht="63.75" x14ac:dyDescent="0.25">
      <c r="A112" s="28" t="s">
        <v>36</v>
      </c>
      <c r="B112" s="31" t="s">
        <v>246</v>
      </c>
      <c r="C112" s="8">
        <v>500</v>
      </c>
    </row>
    <row r="113" spans="1:3" ht="63.75" x14ac:dyDescent="0.25">
      <c r="A113" s="28" t="s">
        <v>36</v>
      </c>
      <c r="B113" s="31" t="s">
        <v>193</v>
      </c>
      <c r="C113" s="45">
        <v>1700</v>
      </c>
    </row>
    <row r="114" spans="1:3" ht="63.75" x14ac:dyDescent="0.25">
      <c r="A114" s="28" t="s">
        <v>36</v>
      </c>
      <c r="B114" s="31" t="s">
        <v>194</v>
      </c>
      <c r="C114" s="45">
        <v>3470</v>
      </c>
    </row>
    <row r="115" spans="1:3" ht="89.25" x14ac:dyDescent="0.25">
      <c r="A115" s="28" t="s">
        <v>94</v>
      </c>
      <c r="B115" s="31" t="s">
        <v>195</v>
      </c>
      <c r="C115" s="45">
        <v>1670</v>
      </c>
    </row>
    <row r="116" spans="1:3" ht="89.25" x14ac:dyDescent="0.25">
      <c r="A116" s="28" t="s">
        <v>35</v>
      </c>
      <c r="B116" s="31" t="s">
        <v>196</v>
      </c>
      <c r="C116" s="45">
        <v>23330</v>
      </c>
    </row>
    <row r="117" spans="1:3" ht="178.5" x14ac:dyDescent="0.25">
      <c r="A117" s="28" t="s">
        <v>34</v>
      </c>
      <c r="B117" s="31" t="s">
        <v>197</v>
      </c>
      <c r="C117" s="45">
        <v>500</v>
      </c>
    </row>
    <row r="118" spans="1:3" ht="89.25" x14ac:dyDescent="0.25">
      <c r="A118" s="28" t="s">
        <v>234</v>
      </c>
      <c r="B118" s="31" t="s">
        <v>198</v>
      </c>
      <c r="C118" s="45">
        <v>5830</v>
      </c>
    </row>
    <row r="119" spans="1:3" ht="89.25" x14ac:dyDescent="0.25">
      <c r="A119" s="28" t="s">
        <v>33</v>
      </c>
      <c r="B119" s="31" t="s">
        <v>199</v>
      </c>
      <c r="C119" s="45">
        <v>170</v>
      </c>
    </row>
    <row r="120" spans="1:3" ht="89.25" x14ac:dyDescent="0.25">
      <c r="A120" s="28" t="s">
        <v>95</v>
      </c>
      <c r="B120" s="31" t="s">
        <v>200</v>
      </c>
      <c r="C120" s="45">
        <v>7500</v>
      </c>
    </row>
    <row r="121" spans="1:3" ht="76.5" x14ac:dyDescent="0.25">
      <c r="A121" s="28" t="s">
        <v>32</v>
      </c>
      <c r="B121" s="31" t="s">
        <v>201</v>
      </c>
      <c r="C121" s="45">
        <v>2000</v>
      </c>
    </row>
    <row r="122" spans="1:3" ht="76.5" x14ac:dyDescent="0.25">
      <c r="A122" s="28" t="s">
        <v>32</v>
      </c>
      <c r="B122" s="31" t="s">
        <v>202</v>
      </c>
      <c r="C122" s="45">
        <v>1740</v>
      </c>
    </row>
    <row r="123" spans="1:3" ht="76.5" x14ac:dyDescent="0.25">
      <c r="A123" s="28" t="s">
        <v>31</v>
      </c>
      <c r="B123" s="31" t="s">
        <v>203</v>
      </c>
      <c r="C123" s="45">
        <v>637500</v>
      </c>
    </row>
    <row r="124" spans="1:3" ht="76.5" x14ac:dyDescent="0.25">
      <c r="A124" s="28" t="s">
        <v>30</v>
      </c>
      <c r="B124" s="31" t="s">
        <v>204</v>
      </c>
      <c r="C124" s="45">
        <v>44000</v>
      </c>
    </row>
    <row r="125" spans="1:3" ht="76.5" x14ac:dyDescent="0.25">
      <c r="A125" s="28" t="s">
        <v>30</v>
      </c>
      <c r="B125" s="31" t="s">
        <v>205</v>
      </c>
      <c r="C125" s="45">
        <v>26540</v>
      </c>
    </row>
    <row r="126" spans="1:3" s="10" customFormat="1" ht="63.75" x14ac:dyDescent="0.2">
      <c r="A126" s="28" t="s">
        <v>96</v>
      </c>
      <c r="B126" s="31" t="s">
        <v>206</v>
      </c>
      <c r="C126" s="45">
        <v>63991.7</v>
      </c>
    </row>
    <row r="127" spans="1:3" s="10" customFormat="1" ht="51" x14ac:dyDescent="0.2">
      <c r="A127" s="44" t="s">
        <v>264</v>
      </c>
      <c r="B127" s="31" t="s">
        <v>207</v>
      </c>
      <c r="C127" s="45">
        <v>1000</v>
      </c>
    </row>
    <row r="128" spans="1:3" s="10" customFormat="1" ht="38.25" x14ac:dyDescent="0.2">
      <c r="A128" s="44" t="s">
        <v>265</v>
      </c>
      <c r="B128" s="31" t="s">
        <v>208</v>
      </c>
      <c r="C128" s="39">
        <v>404266</v>
      </c>
    </row>
    <row r="129" spans="1:3" ht="25.5" customHeight="1" x14ac:dyDescent="0.25">
      <c r="A129" s="16" t="s">
        <v>4</v>
      </c>
      <c r="B129" s="24" t="s">
        <v>209</v>
      </c>
      <c r="C129" s="25">
        <f>C130</f>
        <v>2030160935.8799999</v>
      </c>
    </row>
    <row r="130" spans="1:3" ht="31.5" x14ac:dyDescent="0.25">
      <c r="A130" s="46" t="s">
        <v>235</v>
      </c>
      <c r="B130" s="47" t="s">
        <v>210</v>
      </c>
      <c r="C130" s="7">
        <f>C131+C134+C138+C149</f>
        <v>2030160935.8799999</v>
      </c>
    </row>
    <row r="131" spans="1:3" ht="31.5" x14ac:dyDescent="0.25">
      <c r="A131" s="12" t="s">
        <v>3</v>
      </c>
      <c r="B131" s="13" t="s">
        <v>236</v>
      </c>
      <c r="C131" s="9">
        <f>C132+C133</f>
        <v>500442190.13</v>
      </c>
    </row>
    <row r="132" spans="1:3" s="10" customFormat="1" ht="38.25" x14ac:dyDescent="0.2">
      <c r="A132" s="18" t="s">
        <v>84</v>
      </c>
      <c r="B132" s="29" t="s">
        <v>211</v>
      </c>
      <c r="C132" s="8">
        <v>336887717.52999997</v>
      </c>
    </row>
    <row r="133" spans="1:3" s="10" customFormat="1" ht="25.5" x14ac:dyDescent="0.2">
      <c r="A133" s="18" t="s">
        <v>248</v>
      </c>
      <c r="B133" s="29" t="s">
        <v>247</v>
      </c>
      <c r="C133" s="8">
        <v>163554472.59999999</v>
      </c>
    </row>
    <row r="134" spans="1:3" ht="31.5" x14ac:dyDescent="0.25">
      <c r="A134" s="12" t="s">
        <v>2</v>
      </c>
      <c r="B134" s="13" t="s">
        <v>212</v>
      </c>
      <c r="C134" s="9">
        <f>SUM(C135:C137)</f>
        <v>61573385.670000002</v>
      </c>
    </row>
    <row r="135" spans="1:3" s="10" customFormat="1" ht="51" x14ac:dyDescent="0.2">
      <c r="A135" s="18" t="s">
        <v>70</v>
      </c>
      <c r="B135" s="29" t="s">
        <v>213</v>
      </c>
      <c r="C135" s="8">
        <v>58469018.100000001</v>
      </c>
    </row>
    <row r="136" spans="1:3" s="10" customFormat="1" ht="51" x14ac:dyDescent="0.2">
      <c r="A136" s="18" t="s">
        <v>69</v>
      </c>
      <c r="B136" s="29" t="s">
        <v>214</v>
      </c>
      <c r="C136" s="8">
        <v>3023089.89</v>
      </c>
    </row>
    <row r="137" spans="1:3" s="10" customFormat="1" ht="25.5" x14ac:dyDescent="0.2">
      <c r="A137" s="18" t="s">
        <v>99</v>
      </c>
      <c r="B137" s="29" t="s">
        <v>215</v>
      </c>
      <c r="C137" s="8">
        <v>81277.679999999993</v>
      </c>
    </row>
    <row r="138" spans="1:3" ht="31.5" x14ac:dyDescent="0.25">
      <c r="A138" s="23" t="s">
        <v>1</v>
      </c>
      <c r="B138" s="14" t="s">
        <v>216</v>
      </c>
      <c r="C138" s="9">
        <f>SUM(C139:C148)</f>
        <v>1462488700.99</v>
      </c>
    </row>
    <row r="139" spans="1:3" s="10" customFormat="1" ht="25.5" x14ac:dyDescent="0.2">
      <c r="A139" s="18" t="s">
        <v>68</v>
      </c>
      <c r="B139" s="29" t="s">
        <v>251</v>
      </c>
      <c r="C139" s="8">
        <f>910537.11+70000</f>
        <v>980537.11</v>
      </c>
    </row>
    <row r="140" spans="1:3" s="10" customFormat="1" ht="25.5" x14ac:dyDescent="0.2">
      <c r="A140" s="18" t="s">
        <v>68</v>
      </c>
      <c r="B140" s="29" t="s">
        <v>217</v>
      </c>
      <c r="C140" s="8">
        <v>7000</v>
      </c>
    </row>
    <row r="141" spans="1:3" ht="25.5" x14ac:dyDescent="0.25">
      <c r="A141" s="18" t="s">
        <v>68</v>
      </c>
      <c r="B141" s="29" t="s">
        <v>218</v>
      </c>
      <c r="C141" s="8">
        <f>11381713.83+5672033.01+71424+12764938.37</f>
        <v>29890109.210000001</v>
      </c>
    </row>
    <row r="142" spans="1:3" s="10" customFormat="1" ht="51" x14ac:dyDescent="0.2">
      <c r="A142" s="18" t="s">
        <v>67</v>
      </c>
      <c r="B142" s="29" t="s">
        <v>219</v>
      </c>
      <c r="C142" s="8">
        <v>37994823.229999997</v>
      </c>
    </row>
    <row r="143" spans="1:3" s="10" customFormat="1" ht="51" x14ac:dyDescent="0.2">
      <c r="A143" s="18" t="s">
        <v>266</v>
      </c>
      <c r="B143" s="29" t="s">
        <v>220</v>
      </c>
      <c r="C143" s="8">
        <v>4793133.8</v>
      </c>
    </row>
    <row r="144" spans="1:3" s="10" customFormat="1" ht="51" x14ac:dyDescent="0.2">
      <c r="A144" s="18" t="s">
        <v>75</v>
      </c>
      <c r="B144" s="29" t="s">
        <v>221</v>
      </c>
      <c r="C144" s="8">
        <v>18465.05</v>
      </c>
    </row>
    <row r="145" spans="1:3" s="10" customFormat="1" ht="74.25" customHeight="1" x14ac:dyDescent="0.2">
      <c r="A145" s="18" t="s">
        <v>244</v>
      </c>
      <c r="B145" s="29" t="s">
        <v>222</v>
      </c>
      <c r="C145" s="8">
        <v>99669402</v>
      </c>
    </row>
    <row r="146" spans="1:3" s="10" customFormat="1" ht="18" customHeight="1" x14ac:dyDescent="0.2">
      <c r="A146" s="18" t="s">
        <v>83</v>
      </c>
      <c r="B146" s="29" t="s">
        <v>223</v>
      </c>
      <c r="C146" s="8">
        <v>3747148.41</v>
      </c>
    </row>
    <row r="147" spans="1:3" s="10" customFormat="1" ht="18" customHeight="1" x14ac:dyDescent="0.2">
      <c r="A147" s="18" t="s">
        <v>66</v>
      </c>
      <c r="B147" s="29" t="s">
        <v>224</v>
      </c>
      <c r="C147" s="8">
        <v>10812682.18</v>
      </c>
    </row>
    <row r="148" spans="1:3" s="10" customFormat="1" ht="18" customHeight="1" x14ac:dyDescent="0.2">
      <c r="A148" s="18" t="s">
        <v>66</v>
      </c>
      <c r="B148" s="29" t="s">
        <v>225</v>
      </c>
      <c r="C148" s="8">
        <v>1274575400</v>
      </c>
    </row>
    <row r="149" spans="1:3" ht="25.5" customHeight="1" x14ac:dyDescent="0.25">
      <c r="A149" s="23" t="s">
        <v>0</v>
      </c>
      <c r="B149" s="48" t="s">
        <v>226</v>
      </c>
      <c r="C149" s="9">
        <f>SUM(C150:C151)</f>
        <v>5656659.0899999999</v>
      </c>
    </row>
    <row r="150" spans="1:3" s="10" customFormat="1" ht="51" x14ac:dyDescent="0.2">
      <c r="A150" s="18" t="s">
        <v>245</v>
      </c>
      <c r="B150" s="29" t="s">
        <v>243</v>
      </c>
      <c r="C150" s="8">
        <v>5655309.9100000001</v>
      </c>
    </row>
    <row r="151" spans="1:3" ht="25.5" x14ac:dyDescent="0.25">
      <c r="A151" s="18" t="s">
        <v>65</v>
      </c>
      <c r="B151" s="29" t="s">
        <v>227</v>
      </c>
      <c r="C151" s="8">
        <v>1349.18</v>
      </c>
    </row>
    <row r="152" spans="1:3" ht="25.5" customHeight="1" x14ac:dyDescent="0.25">
      <c r="A152" s="19" t="s">
        <v>273</v>
      </c>
      <c r="B152" s="20"/>
      <c r="C152" s="21">
        <f>C10+C129</f>
        <v>3170550864.4099998</v>
      </c>
    </row>
    <row r="153" spans="1:3" x14ac:dyDescent="0.25">
      <c r="C153" s="11"/>
    </row>
    <row r="154" spans="1:3" ht="38.25" customHeight="1" x14ac:dyDescent="0.3">
      <c r="A154" s="15"/>
      <c r="B154" s="49"/>
      <c r="C154" s="22"/>
    </row>
    <row r="155" spans="1:3" x14ac:dyDescent="0.25">
      <c r="C155" s="22"/>
    </row>
    <row r="156" spans="1:3" x14ac:dyDescent="0.25">
      <c r="C156" s="22"/>
    </row>
  </sheetData>
  <mergeCells count="3">
    <mergeCell ref="A4:C4"/>
    <mergeCell ref="A5:C5"/>
    <mergeCell ref="A6:C6"/>
  </mergeCells>
  <pageMargins left="0.74803149606299213" right="0.55118110236220474" top="0.62992125984251968" bottom="0.27559055118110237" header="0.31496062992125984" footer="0.31496062992125984"/>
  <pageSetup paperSize="9"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3FEEC-C477-4D7C-B6F5-9385CBBAE671}">
  <sheetPr>
    <pageSetUpPr fitToPage="1"/>
  </sheetPr>
  <dimension ref="A3:D155"/>
  <sheetViews>
    <sheetView tabSelected="1" zoomScale="85" zoomScaleNormal="85" zoomScaleSheetLayoutView="70" workbookViewId="0">
      <selection activeCell="A166" sqref="A166"/>
    </sheetView>
  </sheetViews>
  <sheetFormatPr defaultRowHeight="15.75" x14ac:dyDescent="0.25"/>
  <cols>
    <col min="1" max="1" width="63.5703125" style="1" customWidth="1"/>
    <col min="2" max="2" width="29.28515625" style="2" customWidth="1"/>
    <col min="3" max="4" width="18.140625" style="1" customWidth="1"/>
    <col min="5" max="16384" width="9.140625" style="1"/>
  </cols>
  <sheetData>
    <row r="3" spans="1:4" ht="72.75" customHeight="1" x14ac:dyDescent="0.25"/>
    <row r="4" spans="1:4" ht="15.75" customHeight="1" x14ac:dyDescent="0.25">
      <c r="A4" s="50" t="s">
        <v>270</v>
      </c>
      <c r="B4" s="50"/>
      <c r="C4" s="50"/>
      <c r="D4" s="50"/>
    </row>
    <row r="5" spans="1:4" ht="15.75" customHeight="1" x14ac:dyDescent="0.25">
      <c r="A5" s="50" t="s">
        <v>271</v>
      </c>
      <c r="B5" s="50"/>
      <c r="C5" s="50"/>
      <c r="D5" s="50"/>
    </row>
    <row r="6" spans="1:4" x14ac:dyDescent="0.25">
      <c r="A6" s="50" t="s">
        <v>274</v>
      </c>
      <c r="B6" s="50"/>
      <c r="C6" s="50"/>
      <c r="D6" s="50"/>
    </row>
    <row r="8" spans="1:4" x14ac:dyDescent="0.25">
      <c r="D8" s="3" t="s">
        <v>29</v>
      </c>
    </row>
    <row r="9" spans="1:4" ht="18.75" customHeight="1" x14ac:dyDescent="0.25">
      <c r="A9" s="4" t="s">
        <v>27</v>
      </c>
      <c r="B9" s="5" t="s">
        <v>28</v>
      </c>
      <c r="C9" s="4" t="s">
        <v>268</v>
      </c>
      <c r="D9" s="4" t="s">
        <v>269</v>
      </c>
    </row>
    <row r="10" spans="1:4" s="6" customFormat="1" ht="25.5" customHeight="1" x14ac:dyDescent="0.25">
      <c r="A10" s="16" t="s">
        <v>26</v>
      </c>
      <c r="B10" s="24" t="s">
        <v>105</v>
      </c>
      <c r="C10" s="25">
        <f>C11+C19+C24+C28+C33+C38+C48+C53+C56+C59</f>
        <v>1171732189.3599999</v>
      </c>
      <c r="D10" s="25">
        <f>D11+D19+D24+D28+D33+D38+D48+D53+D56+D59</f>
        <v>1209623099.22</v>
      </c>
    </row>
    <row r="11" spans="1:4" s="6" customFormat="1" ht="25.5" customHeight="1" x14ac:dyDescent="0.25">
      <c r="A11" s="26" t="s">
        <v>25</v>
      </c>
      <c r="B11" s="27" t="s">
        <v>239</v>
      </c>
      <c r="C11" s="7">
        <f t="shared" ref="C11:D11" si="0">SUM(C12:C18)</f>
        <v>829210184.95000005</v>
      </c>
      <c r="D11" s="7">
        <f t="shared" si="0"/>
        <v>859686732.63</v>
      </c>
    </row>
    <row r="12" spans="1:4" ht="102" x14ac:dyDescent="0.25">
      <c r="A12" s="28" t="s">
        <v>253</v>
      </c>
      <c r="B12" s="29" t="s">
        <v>106</v>
      </c>
      <c r="C12" s="8">
        <v>806192554.95000005</v>
      </c>
      <c r="D12" s="8">
        <v>835361307.63</v>
      </c>
    </row>
    <row r="13" spans="1:4" ht="102" x14ac:dyDescent="0.25">
      <c r="A13" s="28" t="s">
        <v>24</v>
      </c>
      <c r="B13" s="29" t="s">
        <v>107</v>
      </c>
      <c r="C13" s="8">
        <v>3258355</v>
      </c>
      <c r="D13" s="8">
        <v>3420050</v>
      </c>
    </row>
    <row r="14" spans="1:4" ht="89.25" x14ac:dyDescent="0.25">
      <c r="A14" s="28" t="s">
        <v>254</v>
      </c>
      <c r="B14" s="29" t="s">
        <v>108</v>
      </c>
      <c r="C14" s="8">
        <v>6955440</v>
      </c>
      <c r="D14" s="8">
        <v>7300365</v>
      </c>
    </row>
    <row r="15" spans="1:4" ht="89.25" x14ac:dyDescent="0.25">
      <c r="A15" s="28" t="s">
        <v>23</v>
      </c>
      <c r="B15" s="29" t="s">
        <v>109</v>
      </c>
      <c r="C15" s="8">
        <v>363905</v>
      </c>
      <c r="D15" s="8">
        <v>381790</v>
      </c>
    </row>
    <row r="16" spans="1:4" ht="127.5" x14ac:dyDescent="0.25">
      <c r="A16" s="28" t="s">
        <v>255</v>
      </c>
      <c r="B16" s="29" t="s">
        <v>110</v>
      </c>
      <c r="C16" s="8">
        <v>4661415</v>
      </c>
      <c r="D16" s="8">
        <v>4892460</v>
      </c>
    </row>
    <row r="17" spans="1:4" ht="76.5" x14ac:dyDescent="0.25">
      <c r="A17" s="28" t="s">
        <v>256</v>
      </c>
      <c r="B17" s="29" t="s">
        <v>111</v>
      </c>
      <c r="C17" s="8">
        <v>5640710</v>
      </c>
      <c r="D17" s="8">
        <v>6041115</v>
      </c>
    </row>
    <row r="18" spans="1:4" ht="76.5" x14ac:dyDescent="0.25">
      <c r="A18" s="28" t="s">
        <v>257</v>
      </c>
      <c r="B18" s="29" t="s">
        <v>112</v>
      </c>
      <c r="C18" s="8">
        <v>2137805</v>
      </c>
      <c r="D18" s="8">
        <v>2289645</v>
      </c>
    </row>
    <row r="19" spans="1:4" s="6" customFormat="1" ht="31.5" x14ac:dyDescent="0.25">
      <c r="A19" s="17" t="s">
        <v>22</v>
      </c>
      <c r="B19" s="30" t="s">
        <v>240</v>
      </c>
      <c r="C19" s="9">
        <f t="shared" ref="C19:D19" si="1">SUM(C20:C23)</f>
        <v>12788166.129999999</v>
      </c>
      <c r="D19" s="9">
        <f t="shared" si="1"/>
        <v>13371134.190000001</v>
      </c>
    </row>
    <row r="20" spans="1:4" ht="76.5" x14ac:dyDescent="0.25">
      <c r="A20" s="32" t="s">
        <v>21</v>
      </c>
      <c r="B20" s="29" t="s">
        <v>101</v>
      </c>
      <c r="C20" s="8">
        <v>6728841.7400000002</v>
      </c>
      <c r="D20" s="8">
        <v>7038974.4400000004</v>
      </c>
    </row>
    <row r="21" spans="1:4" ht="89.25" x14ac:dyDescent="0.25">
      <c r="A21" s="32" t="s">
        <v>20</v>
      </c>
      <c r="B21" s="29" t="s">
        <v>102</v>
      </c>
      <c r="C21" s="8">
        <v>34867.86</v>
      </c>
      <c r="D21" s="8">
        <v>36262.800000000003</v>
      </c>
    </row>
    <row r="22" spans="1:4" ht="76.5" x14ac:dyDescent="0.25">
      <c r="A22" s="32" t="s">
        <v>258</v>
      </c>
      <c r="B22" s="29" t="s">
        <v>103</v>
      </c>
      <c r="C22" s="8">
        <v>7052857.3300000001</v>
      </c>
      <c r="D22" s="8">
        <v>7363490.3799999999</v>
      </c>
    </row>
    <row r="23" spans="1:4" ht="76.5" x14ac:dyDescent="0.25">
      <c r="A23" s="32" t="s">
        <v>19</v>
      </c>
      <c r="B23" s="29" t="s">
        <v>104</v>
      </c>
      <c r="C23" s="8">
        <v>-1028400.8</v>
      </c>
      <c r="D23" s="8">
        <v>-1067593.43</v>
      </c>
    </row>
    <row r="24" spans="1:4" s="6" customFormat="1" ht="25.5" customHeight="1" x14ac:dyDescent="0.25">
      <c r="A24" s="17" t="s">
        <v>18</v>
      </c>
      <c r="B24" s="30" t="s">
        <v>241</v>
      </c>
      <c r="C24" s="9">
        <f t="shared" ref="C24:D24" si="2">SUM(C25:C27)</f>
        <v>98944956.549999997</v>
      </c>
      <c r="D24" s="9">
        <f t="shared" si="2"/>
        <v>105640922.48</v>
      </c>
    </row>
    <row r="25" spans="1:4" ht="51" x14ac:dyDescent="0.25">
      <c r="A25" s="28" t="s">
        <v>17</v>
      </c>
      <c r="B25" s="29" t="s">
        <v>113</v>
      </c>
      <c r="C25" s="8">
        <v>51630286.549999997</v>
      </c>
      <c r="D25" s="8">
        <v>54884617.280000001</v>
      </c>
    </row>
    <row r="26" spans="1:4" ht="63.75" x14ac:dyDescent="0.25">
      <c r="A26" s="28" t="s">
        <v>259</v>
      </c>
      <c r="B26" s="29" t="s">
        <v>114</v>
      </c>
      <c r="C26" s="8">
        <v>25211893.5</v>
      </c>
      <c r="D26" s="8">
        <v>27181495.5</v>
      </c>
    </row>
    <row r="27" spans="1:4" ht="51" x14ac:dyDescent="0.25">
      <c r="A27" s="33" t="s">
        <v>16</v>
      </c>
      <c r="B27" s="29" t="s">
        <v>115</v>
      </c>
      <c r="C27" s="8">
        <v>22102776.5</v>
      </c>
      <c r="D27" s="8">
        <v>23574809.699999999</v>
      </c>
    </row>
    <row r="28" spans="1:4" s="6" customFormat="1" ht="25.5" customHeight="1" x14ac:dyDescent="0.25">
      <c r="A28" s="17" t="s">
        <v>9</v>
      </c>
      <c r="B28" s="30" t="s">
        <v>242</v>
      </c>
      <c r="C28" s="9">
        <f t="shared" ref="C28:D28" si="3">SUM(C29:C32)</f>
        <v>143133839.66000003</v>
      </c>
      <c r="D28" s="9">
        <f t="shared" si="3"/>
        <v>143811355.94</v>
      </c>
    </row>
    <row r="29" spans="1:4" ht="63.75" x14ac:dyDescent="0.25">
      <c r="A29" s="28" t="s">
        <v>15</v>
      </c>
      <c r="B29" s="29" t="s">
        <v>116</v>
      </c>
      <c r="C29" s="8">
        <v>53341110.899999999</v>
      </c>
      <c r="D29" s="8">
        <v>53824522</v>
      </c>
    </row>
    <row r="30" spans="1:4" ht="38.25" x14ac:dyDescent="0.25">
      <c r="A30" s="34" t="s">
        <v>98</v>
      </c>
      <c r="B30" s="29" t="s">
        <v>117</v>
      </c>
      <c r="C30" s="8">
        <v>66721229.360000007</v>
      </c>
      <c r="D30" s="8">
        <v>66972393.840000004</v>
      </c>
    </row>
    <row r="31" spans="1:4" ht="51" x14ac:dyDescent="0.25">
      <c r="A31" s="34" t="s">
        <v>14</v>
      </c>
      <c r="B31" s="29" t="s">
        <v>118</v>
      </c>
      <c r="C31" s="8">
        <v>11659313.9</v>
      </c>
      <c r="D31" s="8">
        <v>11834203.6</v>
      </c>
    </row>
    <row r="32" spans="1:4" ht="51" x14ac:dyDescent="0.25">
      <c r="A32" s="34" t="s">
        <v>13</v>
      </c>
      <c r="B32" s="29" t="s">
        <v>119</v>
      </c>
      <c r="C32" s="8">
        <v>11412185.5</v>
      </c>
      <c r="D32" s="8">
        <v>11180236.5</v>
      </c>
    </row>
    <row r="33" spans="1:4" s="6" customFormat="1" ht="25.5" customHeight="1" x14ac:dyDescent="0.25">
      <c r="A33" s="36" t="s">
        <v>12</v>
      </c>
      <c r="B33" s="35" t="s">
        <v>120</v>
      </c>
      <c r="C33" s="37">
        <f t="shared" ref="C33:D33" si="4">SUM(C34:C37)</f>
        <v>28945000</v>
      </c>
      <c r="D33" s="37">
        <f t="shared" si="4"/>
        <v>28900000</v>
      </c>
    </row>
    <row r="34" spans="1:4" ht="51" x14ac:dyDescent="0.25">
      <c r="A34" s="28" t="s">
        <v>11</v>
      </c>
      <c r="B34" s="38" t="s">
        <v>121</v>
      </c>
      <c r="C34" s="39">
        <f t="shared" ref="C34:D34" si="5">28500000-C35</f>
        <v>26500000</v>
      </c>
      <c r="D34" s="39">
        <f t="shared" si="5"/>
        <v>26500000</v>
      </c>
    </row>
    <row r="35" spans="1:4" ht="54" customHeight="1" x14ac:dyDescent="0.25">
      <c r="A35" s="28" t="s">
        <v>10</v>
      </c>
      <c r="B35" s="38" t="s">
        <v>122</v>
      </c>
      <c r="C35" s="39">
        <v>2000000</v>
      </c>
      <c r="D35" s="39">
        <v>2000000</v>
      </c>
    </row>
    <row r="36" spans="1:4" s="10" customFormat="1" ht="153" x14ac:dyDescent="0.2">
      <c r="A36" s="40" t="s">
        <v>82</v>
      </c>
      <c r="B36" s="38" t="s">
        <v>123</v>
      </c>
      <c r="C36" s="39">
        <v>400000</v>
      </c>
      <c r="D36" s="39">
        <v>400000</v>
      </c>
    </row>
    <row r="37" spans="1:4" s="10" customFormat="1" ht="38.25" x14ac:dyDescent="0.2">
      <c r="A37" s="40" t="s">
        <v>89</v>
      </c>
      <c r="B37" s="38" t="s">
        <v>124</v>
      </c>
      <c r="C37" s="39">
        <v>45000</v>
      </c>
      <c r="D37" s="39">
        <v>0</v>
      </c>
    </row>
    <row r="38" spans="1:4" s="6" customFormat="1" ht="31.5" x14ac:dyDescent="0.25">
      <c r="A38" s="42" t="s">
        <v>8</v>
      </c>
      <c r="B38" s="41" t="s">
        <v>125</v>
      </c>
      <c r="C38" s="37">
        <f t="shared" ref="C38:D38" si="6">SUM(C39:C47)</f>
        <v>49350758.849999994</v>
      </c>
      <c r="D38" s="37">
        <f t="shared" si="6"/>
        <v>48916049.079999998</v>
      </c>
    </row>
    <row r="39" spans="1:4" s="10" customFormat="1" ht="38.25" x14ac:dyDescent="0.2">
      <c r="A39" s="43" t="s">
        <v>74</v>
      </c>
      <c r="B39" s="31" t="s">
        <v>126</v>
      </c>
      <c r="C39" s="39">
        <v>2314455</v>
      </c>
      <c r="D39" s="39">
        <v>2643065</v>
      </c>
    </row>
    <row r="40" spans="1:4" s="10" customFormat="1" ht="76.5" x14ac:dyDescent="0.2">
      <c r="A40" s="44" t="s">
        <v>81</v>
      </c>
      <c r="B40" s="31" t="s">
        <v>127</v>
      </c>
      <c r="C40" s="39">
        <v>20486477.16</v>
      </c>
      <c r="D40" s="39">
        <v>20486477.16</v>
      </c>
    </row>
    <row r="41" spans="1:4" s="10" customFormat="1" ht="63.75" x14ac:dyDescent="0.2">
      <c r="A41" s="44" t="s">
        <v>80</v>
      </c>
      <c r="B41" s="31" t="s">
        <v>128</v>
      </c>
      <c r="C41" s="39">
        <v>136212</v>
      </c>
      <c r="D41" s="39">
        <v>136212</v>
      </c>
    </row>
    <row r="42" spans="1:4" s="10" customFormat="1" ht="51" x14ac:dyDescent="0.2">
      <c r="A42" s="44" t="s">
        <v>79</v>
      </c>
      <c r="B42" s="31" t="s">
        <v>129</v>
      </c>
      <c r="C42" s="39">
        <v>9659801.3100000005</v>
      </c>
      <c r="D42" s="39">
        <v>9659801.3100000005</v>
      </c>
    </row>
    <row r="43" spans="1:4" s="10" customFormat="1" ht="51" x14ac:dyDescent="0.2">
      <c r="A43" s="44" t="s">
        <v>78</v>
      </c>
      <c r="B43" s="31" t="s">
        <v>130</v>
      </c>
      <c r="C43" s="39">
        <v>1669088.12</v>
      </c>
      <c r="D43" s="39">
        <v>1669088.12</v>
      </c>
    </row>
    <row r="44" spans="1:4" s="10" customFormat="1" ht="63.75" x14ac:dyDescent="0.2">
      <c r="A44" s="44" t="s">
        <v>73</v>
      </c>
      <c r="B44" s="31" t="s">
        <v>131</v>
      </c>
      <c r="C44" s="39">
        <v>11565413</v>
      </c>
      <c r="D44" s="39">
        <v>10816808.9</v>
      </c>
    </row>
    <row r="45" spans="1:4" s="10" customFormat="1" ht="63.75" x14ac:dyDescent="0.2">
      <c r="A45" s="44" t="s">
        <v>72</v>
      </c>
      <c r="B45" s="31" t="s">
        <v>132</v>
      </c>
      <c r="C45" s="39">
        <v>52800</v>
      </c>
      <c r="D45" s="39">
        <v>52800</v>
      </c>
    </row>
    <row r="46" spans="1:4" s="10" customFormat="1" ht="89.25" x14ac:dyDescent="0.2">
      <c r="A46" s="44" t="s">
        <v>228</v>
      </c>
      <c r="B46" s="31" t="s">
        <v>133</v>
      </c>
      <c r="C46" s="39">
        <v>1706102.69</v>
      </c>
      <c r="D46" s="39">
        <v>1691387.02</v>
      </c>
    </row>
    <row r="47" spans="1:4" s="10" customFormat="1" ht="89.25" x14ac:dyDescent="0.2">
      <c r="A47" s="44" t="s">
        <v>90</v>
      </c>
      <c r="B47" s="31" t="s">
        <v>252</v>
      </c>
      <c r="C47" s="39">
        <v>1760409.57</v>
      </c>
      <c r="D47" s="39">
        <v>1760409.57</v>
      </c>
    </row>
    <row r="48" spans="1:4" s="6" customFormat="1" ht="25.5" customHeight="1" x14ac:dyDescent="0.25">
      <c r="A48" s="42" t="s">
        <v>7</v>
      </c>
      <c r="B48" s="41" t="s">
        <v>237</v>
      </c>
      <c r="C48" s="37">
        <f t="shared" ref="C48:D48" si="7">SUM(C49:C52)</f>
        <v>4054230</v>
      </c>
      <c r="D48" s="37">
        <f t="shared" si="7"/>
        <v>4054230</v>
      </c>
    </row>
    <row r="49" spans="1:4" ht="51" x14ac:dyDescent="0.25">
      <c r="A49" s="28" t="s">
        <v>87</v>
      </c>
      <c r="B49" s="31" t="s">
        <v>134</v>
      </c>
      <c r="C49" s="39">
        <v>261696</v>
      </c>
      <c r="D49" s="39">
        <v>261696</v>
      </c>
    </row>
    <row r="50" spans="1:4" ht="38.25" x14ac:dyDescent="0.25">
      <c r="A50" s="28" t="s">
        <v>260</v>
      </c>
      <c r="B50" s="31" t="s">
        <v>135</v>
      </c>
      <c r="C50" s="8">
        <v>1872000</v>
      </c>
      <c r="D50" s="8">
        <v>1872000</v>
      </c>
    </row>
    <row r="51" spans="1:4" ht="38.25" x14ac:dyDescent="0.25">
      <c r="A51" s="28" t="s">
        <v>86</v>
      </c>
      <c r="B51" s="31" t="s">
        <v>136</v>
      </c>
      <c r="C51" s="8">
        <v>1080000</v>
      </c>
      <c r="D51" s="8">
        <v>1080000</v>
      </c>
    </row>
    <row r="52" spans="1:4" ht="38.25" x14ac:dyDescent="0.25">
      <c r="A52" s="28" t="s">
        <v>85</v>
      </c>
      <c r="B52" s="31" t="s">
        <v>137</v>
      </c>
      <c r="C52" s="8">
        <v>840534</v>
      </c>
      <c r="D52" s="8">
        <v>840534</v>
      </c>
    </row>
    <row r="53" spans="1:4" s="6" customFormat="1" ht="31.5" x14ac:dyDescent="0.25">
      <c r="A53" s="42" t="s">
        <v>229</v>
      </c>
      <c r="B53" s="41" t="s">
        <v>138</v>
      </c>
      <c r="C53" s="37">
        <f t="shared" ref="C53:D53" si="8">SUM(C54:C55)</f>
        <v>830320</v>
      </c>
      <c r="D53" s="37">
        <f t="shared" si="8"/>
        <v>830320</v>
      </c>
    </row>
    <row r="54" spans="1:4" ht="25.5" x14ac:dyDescent="0.25">
      <c r="A54" s="28" t="s">
        <v>71</v>
      </c>
      <c r="B54" s="31" t="s">
        <v>139</v>
      </c>
      <c r="C54" s="39">
        <v>541480</v>
      </c>
      <c r="D54" s="39">
        <v>541480</v>
      </c>
    </row>
    <row r="55" spans="1:4" ht="25.5" x14ac:dyDescent="0.25">
      <c r="A55" s="28" t="s">
        <v>71</v>
      </c>
      <c r="B55" s="31" t="s">
        <v>140</v>
      </c>
      <c r="C55" s="39">
        <v>288840</v>
      </c>
      <c r="D55" s="39">
        <v>288840</v>
      </c>
    </row>
    <row r="56" spans="1:4" s="6" customFormat="1" ht="31.5" x14ac:dyDescent="0.25">
      <c r="A56" s="42" t="s">
        <v>6</v>
      </c>
      <c r="B56" s="41" t="s">
        <v>238</v>
      </c>
      <c r="C56" s="37">
        <f t="shared" ref="C56:D56" si="9">SUM(C57:C58)</f>
        <v>1547393.98</v>
      </c>
      <c r="D56" s="37">
        <f t="shared" si="9"/>
        <v>1482797.98</v>
      </c>
    </row>
    <row r="57" spans="1:4" s="10" customFormat="1" ht="38.25" x14ac:dyDescent="0.2">
      <c r="A57" s="44" t="s">
        <v>77</v>
      </c>
      <c r="B57" s="31" t="s">
        <v>141</v>
      </c>
      <c r="C57" s="39">
        <v>1482797.98</v>
      </c>
      <c r="D57" s="39">
        <v>1482797.98</v>
      </c>
    </row>
    <row r="58" spans="1:4" s="10" customFormat="1" ht="38.25" x14ac:dyDescent="0.2">
      <c r="A58" s="28" t="s">
        <v>230</v>
      </c>
      <c r="B58" s="31" t="s">
        <v>142</v>
      </c>
      <c r="C58" s="39">
        <v>64596</v>
      </c>
      <c r="D58" s="39">
        <v>0</v>
      </c>
    </row>
    <row r="59" spans="1:4" s="6" customFormat="1" ht="25.5" customHeight="1" x14ac:dyDescent="0.25">
      <c r="A59" s="42" t="s">
        <v>5</v>
      </c>
      <c r="B59" s="41" t="s">
        <v>143</v>
      </c>
      <c r="C59" s="37">
        <f t="shared" ref="C59:D59" si="10">SUM(C60:C128)</f>
        <v>2927339.24</v>
      </c>
      <c r="D59" s="37">
        <f t="shared" si="10"/>
        <v>2929556.92</v>
      </c>
    </row>
    <row r="60" spans="1:4" ht="89.25" x14ac:dyDescent="0.25">
      <c r="A60" s="28" t="s">
        <v>91</v>
      </c>
      <c r="B60" s="31" t="s">
        <v>144</v>
      </c>
      <c r="C60" s="8">
        <v>330</v>
      </c>
      <c r="D60" s="8">
        <v>330</v>
      </c>
    </row>
    <row r="61" spans="1:4" ht="89.25" x14ac:dyDescent="0.25">
      <c r="A61" s="28" t="s">
        <v>64</v>
      </c>
      <c r="B61" s="31" t="s">
        <v>145</v>
      </c>
      <c r="C61" s="39">
        <v>52000</v>
      </c>
      <c r="D61" s="39">
        <v>52000</v>
      </c>
    </row>
    <row r="62" spans="1:4" ht="89.25" x14ac:dyDescent="0.25">
      <c r="A62" s="28" t="s">
        <v>64</v>
      </c>
      <c r="B62" s="31" t="s">
        <v>146</v>
      </c>
      <c r="C62" s="39">
        <v>2140</v>
      </c>
      <c r="D62" s="39">
        <v>2140</v>
      </c>
    </row>
    <row r="63" spans="1:4" ht="76.5" x14ac:dyDescent="0.25">
      <c r="A63" s="28" t="s">
        <v>63</v>
      </c>
      <c r="B63" s="31" t="s">
        <v>147</v>
      </c>
      <c r="C63" s="39">
        <v>6750</v>
      </c>
      <c r="D63" s="39">
        <v>6750</v>
      </c>
    </row>
    <row r="64" spans="1:4" ht="63.75" x14ac:dyDescent="0.25">
      <c r="A64" s="28" t="s">
        <v>62</v>
      </c>
      <c r="B64" s="31" t="s">
        <v>148</v>
      </c>
      <c r="C64" s="39">
        <v>1600</v>
      </c>
      <c r="D64" s="39">
        <v>1600</v>
      </c>
    </row>
    <row r="65" spans="1:4" ht="63.75" x14ac:dyDescent="0.25">
      <c r="A65" s="28" t="s">
        <v>62</v>
      </c>
      <c r="B65" s="31" t="s">
        <v>149</v>
      </c>
      <c r="C65" s="39">
        <v>31570</v>
      </c>
      <c r="D65" s="39">
        <v>31570</v>
      </c>
    </row>
    <row r="66" spans="1:4" ht="102" x14ac:dyDescent="0.25">
      <c r="A66" s="28" t="s">
        <v>231</v>
      </c>
      <c r="B66" s="31" t="s">
        <v>150</v>
      </c>
      <c r="C66" s="39">
        <v>170</v>
      </c>
      <c r="D66" s="39">
        <v>170</v>
      </c>
    </row>
    <row r="67" spans="1:4" ht="127.5" x14ac:dyDescent="0.25">
      <c r="A67" s="28" t="s">
        <v>61</v>
      </c>
      <c r="B67" s="31" t="s">
        <v>151</v>
      </c>
      <c r="C67" s="45">
        <v>10040</v>
      </c>
      <c r="D67" s="45">
        <v>10040</v>
      </c>
    </row>
    <row r="68" spans="1:4" ht="102" x14ac:dyDescent="0.25">
      <c r="A68" s="28" t="s">
        <v>60</v>
      </c>
      <c r="B68" s="31" t="s">
        <v>152</v>
      </c>
      <c r="C68" s="45">
        <v>2700</v>
      </c>
      <c r="D68" s="45">
        <v>2700</v>
      </c>
    </row>
    <row r="69" spans="1:4" ht="102" x14ac:dyDescent="0.25">
      <c r="A69" s="28" t="s">
        <v>60</v>
      </c>
      <c r="B69" s="31" t="s">
        <v>153</v>
      </c>
      <c r="C69" s="39">
        <v>64330</v>
      </c>
      <c r="D69" s="39">
        <v>64330</v>
      </c>
    </row>
    <row r="70" spans="1:4" ht="89.25" x14ac:dyDescent="0.25">
      <c r="A70" s="28" t="s">
        <v>76</v>
      </c>
      <c r="B70" s="31" t="s">
        <v>88</v>
      </c>
      <c r="C70" s="39">
        <v>600</v>
      </c>
      <c r="D70" s="39">
        <v>600</v>
      </c>
    </row>
    <row r="71" spans="1:4" ht="140.25" x14ac:dyDescent="0.25">
      <c r="A71" s="28" t="s">
        <v>59</v>
      </c>
      <c r="B71" s="31" t="s">
        <v>154</v>
      </c>
      <c r="C71" s="39">
        <v>14370</v>
      </c>
      <c r="D71" s="39">
        <v>14370</v>
      </c>
    </row>
    <row r="72" spans="1:4" ht="76.5" x14ac:dyDescent="0.25">
      <c r="A72" s="28" t="s">
        <v>58</v>
      </c>
      <c r="B72" s="31" t="s">
        <v>155</v>
      </c>
      <c r="C72" s="39">
        <v>22500</v>
      </c>
      <c r="D72" s="39">
        <v>22500</v>
      </c>
    </row>
    <row r="73" spans="1:4" ht="76.5" x14ac:dyDescent="0.25">
      <c r="A73" s="28" t="s">
        <v>58</v>
      </c>
      <c r="B73" s="31" t="s">
        <v>156</v>
      </c>
      <c r="C73" s="39">
        <v>196180</v>
      </c>
      <c r="D73" s="39">
        <v>196180</v>
      </c>
    </row>
    <row r="74" spans="1:4" ht="76.5" x14ac:dyDescent="0.25">
      <c r="A74" s="28" t="s">
        <v>57</v>
      </c>
      <c r="B74" s="31" t="s">
        <v>157</v>
      </c>
      <c r="C74" s="39">
        <v>20000</v>
      </c>
      <c r="D74" s="39">
        <v>20000</v>
      </c>
    </row>
    <row r="75" spans="1:4" ht="76.5" x14ac:dyDescent="0.25">
      <c r="A75" s="28" t="s">
        <v>56</v>
      </c>
      <c r="B75" s="31" t="s">
        <v>158</v>
      </c>
      <c r="C75" s="39">
        <v>400</v>
      </c>
      <c r="D75" s="39">
        <v>400</v>
      </c>
    </row>
    <row r="76" spans="1:4" ht="76.5" x14ac:dyDescent="0.25">
      <c r="A76" s="28" t="s">
        <v>56</v>
      </c>
      <c r="B76" s="31" t="s">
        <v>159</v>
      </c>
      <c r="C76" s="39">
        <v>6260</v>
      </c>
      <c r="D76" s="39">
        <v>6260</v>
      </c>
    </row>
    <row r="77" spans="1:4" ht="89.25" x14ac:dyDescent="0.25">
      <c r="A77" s="28" t="s">
        <v>55</v>
      </c>
      <c r="B77" s="31" t="s">
        <v>160</v>
      </c>
      <c r="C77" s="45">
        <v>44230</v>
      </c>
      <c r="D77" s="45">
        <v>44230</v>
      </c>
    </row>
    <row r="78" spans="1:4" ht="63.75" x14ac:dyDescent="0.25">
      <c r="A78" s="28" t="s">
        <v>54</v>
      </c>
      <c r="B78" s="31" t="s">
        <v>161</v>
      </c>
      <c r="C78" s="45">
        <v>3000</v>
      </c>
      <c r="D78" s="45">
        <v>3000</v>
      </c>
    </row>
    <row r="79" spans="1:4" ht="63.75" x14ac:dyDescent="0.25">
      <c r="A79" s="28" t="s">
        <v>54</v>
      </c>
      <c r="B79" s="31" t="s">
        <v>162</v>
      </c>
      <c r="C79" s="45">
        <v>36130</v>
      </c>
      <c r="D79" s="45">
        <v>36130</v>
      </c>
    </row>
    <row r="80" spans="1:4" ht="63.75" x14ac:dyDescent="0.25">
      <c r="A80" s="28" t="s">
        <v>53</v>
      </c>
      <c r="B80" s="31" t="s">
        <v>163</v>
      </c>
      <c r="C80" s="45">
        <v>32740</v>
      </c>
      <c r="D80" s="45">
        <v>32740</v>
      </c>
    </row>
    <row r="81" spans="1:4" ht="114.75" x14ac:dyDescent="0.25">
      <c r="A81" s="28" t="s">
        <v>261</v>
      </c>
      <c r="B81" s="31" t="s">
        <v>164</v>
      </c>
      <c r="C81" s="45">
        <v>830</v>
      </c>
      <c r="D81" s="45">
        <v>830</v>
      </c>
    </row>
    <row r="82" spans="1:4" ht="89.25" x14ac:dyDescent="0.25">
      <c r="A82" s="28" t="s">
        <v>262</v>
      </c>
      <c r="B82" s="31" t="s">
        <v>165</v>
      </c>
      <c r="C82" s="45">
        <v>10670</v>
      </c>
      <c r="D82" s="45">
        <v>10670</v>
      </c>
    </row>
    <row r="83" spans="1:4" ht="89.25" x14ac:dyDescent="0.25">
      <c r="A83" s="28" t="s">
        <v>263</v>
      </c>
      <c r="B83" s="31" t="s">
        <v>166</v>
      </c>
      <c r="C83" s="45">
        <v>317000</v>
      </c>
      <c r="D83" s="45">
        <v>317000</v>
      </c>
    </row>
    <row r="84" spans="1:4" ht="76.5" x14ac:dyDescent="0.25">
      <c r="A84" s="28" t="s">
        <v>100</v>
      </c>
      <c r="B84" s="31" t="s">
        <v>167</v>
      </c>
      <c r="C84" s="45">
        <v>100</v>
      </c>
      <c r="D84" s="45">
        <v>100</v>
      </c>
    </row>
    <row r="85" spans="1:4" ht="63.75" x14ac:dyDescent="0.25">
      <c r="A85" s="28" t="s">
        <v>52</v>
      </c>
      <c r="B85" s="31" t="s">
        <v>168</v>
      </c>
      <c r="C85" s="45">
        <v>1100</v>
      </c>
      <c r="D85" s="45">
        <v>1100</v>
      </c>
    </row>
    <row r="86" spans="1:4" ht="63.75" x14ac:dyDescent="0.25">
      <c r="A86" s="28" t="s">
        <v>52</v>
      </c>
      <c r="B86" s="31" t="s">
        <v>169</v>
      </c>
      <c r="C86" s="45">
        <v>4670</v>
      </c>
      <c r="D86" s="45">
        <v>4670</v>
      </c>
    </row>
    <row r="87" spans="1:4" ht="63.75" x14ac:dyDescent="0.25">
      <c r="A87" s="28" t="s">
        <v>51</v>
      </c>
      <c r="B87" s="31" t="s">
        <v>170</v>
      </c>
      <c r="C87" s="39">
        <v>555.55999999999995</v>
      </c>
      <c r="D87" s="39">
        <v>324.08</v>
      </c>
    </row>
    <row r="88" spans="1:4" ht="63.75" x14ac:dyDescent="0.25">
      <c r="A88" s="44" t="s">
        <v>51</v>
      </c>
      <c r="B88" s="31" t="s">
        <v>171</v>
      </c>
      <c r="C88" s="39">
        <v>6750</v>
      </c>
      <c r="D88" s="39">
        <v>6750</v>
      </c>
    </row>
    <row r="89" spans="1:4" ht="89.25" x14ac:dyDescent="0.25">
      <c r="A89" s="44" t="s">
        <v>50</v>
      </c>
      <c r="B89" s="31" t="s">
        <v>172</v>
      </c>
      <c r="C89" s="45">
        <v>770</v>
      </c>
      <c r="D89" s="45">
        <v>770</v>
      </c>
    </row>
    <row r="90" spans="1:4" ht="89.25" x14ac:dyDescent="0.25">
      <c r="A90" s="44" t="s">
        <v>49</v>
      </c>
      <c r="B90" s="31" t="s">
        <v>173</v>
      </c>
      <c r="C90" s="39">
        <v>338240</v>
      </c>
      <c r="D90" s="39">
        <v>338240</v>
      </c>
    </row>
    <row r="91" spans="1:4" ht="76.5" x14ac:dyDescent="0.25">
      <c r="A91" s="44" t="s">
        <v>48</v>
      </c>
      <c r="B91" s="31" t="s">
        <v>174</v>
      </c>
      <c r="C91" s="39">
        <v>170</v>
      </c>
      <c r="D91" s="39">
        <v>170</v>
      </c>
    </row>
    <row r="92" spans="1:4" ht="89.25" x14ac:dyDescent="0.25">
      <c r="A92" s="44" t="s">
        <v>232</v>
      </c>
      <c r="B92" s="31" t="s">
        <v>175</v>
      </c>
      <c r="C92" s="39">
        <v>10330</v>
      </c>
      <c r="D92" s="39">
        <v>10330</v>
      </c>
    </row>
    <row r="93" spans="1:4" ht="76.5" x14ac:dyDescent="0.25">
      <c r="A93" s="44" t="s">
        <v>47</v>
      </c>
      <c r="B93" s="31" t="s">
        <v>176</v>
      </c>
      <c r="C93" s="45">
        <v>32030</v>
      </c>
      <c r="D93" s="45">
        <v>32030</v>
      </c>
    </row>
    <row r="94" spans="1:4" ht="102" x14ac:dyDescent="0.25">
      <c r="A94" s="44" t="s">
        <v>92</v>
      </c>
      <c r="B94" s="31" t="s">
        <v>177</v>
      </c>
      <c r="C94" s="39">
        <v>9260</v>
      </c>
      <c r="D94" s="39">
        <v>9260</v>
      </c>
    </row>
    <row r="95" spans="1:4" ht="114.75" x14ac:dyDescent="0.25">
      <c r="A95" s="44" t="s">
        <v>46</v>
      </c>
      <c r="B95" s="31" t="s">
        <v>178</v>
      </c>
      <c r="C95" s="39">
        <v>5780</v>
      </c>
      <c r="D95" s="39">
        <v>5780</v>
      </c>
    </row>
    <row r="96" spans="1:4" ht="153" x14ac:dyDescent="0.25">
      <c r="A96" s="44" t="s">
        <v>45</v>
      </c>
      <c r="B96" s="31" t="s">
        <v>179</v>
      </c>
      <c r="C96" s="45">
        <v>40000</v>
      </c>
      <c r="D96" s="45">
        <v>40000</v>
      </c>
    </row>
    <row r="97" spans="1:4" ht="89.25" x14ac:dyDescent="0.25">
      <c r="A97" s="44" t="s">
        <v>44</v>
      </c>
      <c r="B97" s="31" t="s">
        <v>180</v>
      </c>
      <c r="C97" s="45">
        <v>13330</v>
      </c>
      <c r="D97" s="45">
        <v>13330</v>
      </c>
    </row>
    <row r="98" spans="1:4" ht="102" x14ac:dyDescent="0.25">
      <c r="A98" s="44" t="s">
        <v>43</v>
      </c>
      <c r="B98" s="31" t="s">
        <v>181</v>
      </c>
      <c r="C98" s="45">
        <v>4220</v>
      </c>
      <c r="D98" s="45">
        <v>4220</v>
      </c>
    </row>
    <row r="99" spans="1:4" ht="114.75" x14ac:dyDescent="0.25">
      <c r="A99" s="44" t="s">
        <v>42</v>
      </c>
      <c r="B99" s="31" t="s">
        <v>182</v>
      </c>
      <c r="C99" s="39">
        <v>5680</v>
      </c>
      <c r="D99" s="39">
        <v>5680</v>
      </c>
    </row>
    <row r="100" spans="1:4" ht="63.75" x14ac:dyDescent="0.25">
      <c r="A100" s="44" t="s">
        <v>41</v>
      </c>
      <c r="B100" s="31" t="s">
        <v>183</v>
      </c>
      <c r="C100" s="39">
        <v>1780</v>
      </c>
      <c r="D100" s="39">
        <v>1780</v>
      </c>
    </row>
    <row r="101" spans="1:4" ht="140.25" x14ac:dyDescent="0.25">
      <c r="A101" s="44" t="s">
        <v>40</v>
      </c>
      <c r="B101" s="31" t="s">
        <v>184</v>
      </c>
      <c r="C101" s="45">
        <v>6111.11</v>
      </c>
      <c r="D101" s="45">
        <v>8148.15</v>
      </c>
    </row>
    <row r="102" spans="1:4" ht="140.25" x14ac:dyDescent="0.25">
      <c r="A102" s="44" t="s">
        <v>40</v>
      </c>
      <c r="B102" s="31" t="s">
        <v>185</v>
      </c>
      <c r="C102" s="39">
        <v>75340</v>
      </c>
      <c r="D102" s="39">
        <v>75340</v>
      </c>
    </row>
    <row r="103" spans="1:4" ht="76.5" x14ac:dyDescent="0.25">
      <c r="A103" s="44" t="s">
        <v>97</v>
      </c>
      <c r="B103" s="31" t="s">
        <v>186</v>
      </c>
      <c r="C103" s="39">
        <v>1055.56</v>
      </c>
      <c r="D103" s="39">
        <v>1407.41</v>
      </c>
    </row>
    <row r="104" spans="1:4" ht="76.5" x14ac:dyDescent="0.25">
      <c r="A104" s="44" t="s">
        <v>97</v>
      </c>
      <c r="B104" s="31" t="s">
        <v>249</v>
      </c>
      <c r="C104" s="39">
        <v>500</v>
      </c>
      <c r="D104" s="39">
        <v>500</v>
      </c>
    </row>
    <row r="105" spans="1:4" ht="102" x14ac:dyDescent="0.25">
      <c r="A105" s="44" t="s">
        <v>39</v>
      </c>
      <c r="B105" s="31" t="s">
        <v>187</v>
      </c>
      <c r="C105" s="45">
        <v>7030</v>
      </c>
      <c r="D105" s="45">
        <v>7030</v>
      </c>
    </row>
    <row r="106" spans="1:4" ht="76.5" x14ac:dyDescent="0.25">
      <c r="A106" s="44" t="s">
        <v>38</v>
      </c>
      <c r="B106" s="31" t="s">
        <v>250</v>
      </c>
      <c r="C106" s="45">
        <v>500</v>
      </c>
      <c r="D106" s="45">
        <v>500</v>
      </c>
    </row>
    <row r="107" spans="1:4" ht="76.5" x14ac:dyDescent="0.25">
      <c r="A107" s="44" t="s">
        <v>38</v>
      </c>
      <c r="B107" s="31" t="s">
        <v>188</v>
      </c>
      <c r="C107" s="45">
        <v>26120</v>
      </c>
      <c r="D107" s="45">
        <v>26120</v>
      </c>
    </row>
    <row r="108" spans="1:4" ht="76.5" x14ac:dyDescent="0.25">
      <c r="A108" s="44" t="s">
        <v>233</v>
      </c>
      <c r="B108" s="31" t="s">
        <v>189</v>
      </c>
      <c r="C108" s="45">
        <v>223330</v>
      </c>
      <c r="D108" s="45">
        <v>223330</v>
      </c>
    </row>
    <row r="109" spans="1:4" ht="102" x14ac:dyDescent="0.25">
      <c r="A109" s="44" t="s">
        <v>93</v>
      </c>
      <c r="B109" s="31" t="s">
        <v>190</v>
      </c>
      <c r="C109" s="45">
        <v>6670</v>
      </c>
      <c r="D109" s="45">
        <v>6670</v>
      </c>
    </row>
    <row r="110" spans="1:4" ht="127.5" x14ac:dyDescent="0.25">
      <c r="A110" s="44" t="s">
        <v>37</v>
      </c>
      <c r="B110" s="31" t="s">
        <v>191</v>
      </c>
      <c r="C110" s="45">
        <v>219.31</v>
      </c>
      <c r="D110" s="45">
        <v>279.58</v>
      </c>
    </row>
    <row r="111" spans="1:4" ht="127.5" x14ac:dyDescent="0.25">
      <c r="A111" s="44" t="s">
        <v>37</v>
      </c>
      <c r="B111" s="31" t="s">
        <v>192</v>
      </c>
      <c r="C111" s="8">
        <v>3750</v>
      </c>
      <c r="D111" s="8">
        <v>3750</v>
      </c>
    </row>
    <row r="112" spans="1:4" ht="63.75" x14ac:dyDescent="0.25">
      <c r="A112" s="28" t="s">
        <v>36</v>
      </c>
      <c r="B112" s="31" t="s">
        <v>246</v>
      </c>
      <c r="C112" s="8">
        <v>200</v>
      </c>
      <c r="D112" s="8">
        <v>200</v>
      </c>
    </row>
    <row r="113" spans="1:4" ht="63.75" x14ac:dyDescent="0.25">
      <c r="A113" s="28" t="s">
        <v>36</v>
      </c>
      <c r="B113" s="31" t="s">
        <v>193</v>
      </c>
      <c r="C113" s="45">
        <v>1700</v>
      </c>
      <c r="D113" s="45">
        <v>1700</v>
      </c>
    </row>
    <row r="114" spans="1:4" ht="63.75" x14ac:dyDescent="0.25">
      <c r="A114" s="28" t="s">
        <v>36</v>
      </c>
      <c r="B114" s="31" t="s">
        <v>194</v>
      </c>
      <c r="C114" s="45">
        <v>3470</v>
      </c>
      <c r="D114" s="45">
        <v>3470</v>
      </c>
    </row>
    <row r="115" spans="1:4" ht="89.25" x14ac:dyDescent="0.25">
      <c r="A115" s="28" t="s">
        <v>94</v>
      </c>
      <c r="B115" s="31" t="s">
        <v>195</v>
      </c>
      <c r="C115" s="45">
        <v>1670</v>
      </c>
      <c r="D115" s="45">
        <v>1670</v>
      </c>
    </row>
    <row r="116" spans="1:4" ht="89.25" x14ac:dyDescent="0.25">
      <c r="A116" s="28" t="s">
        <v>35</v>
      </c>
      <c r="B116" s="31" t="s">
        <v>196</v>
      </c>
      <c r="C116" s="45">
        <v>23330</v>
      </c>
      <c r="D116" s="45">
        <v>23330</v>
      </c>
    </row>
    <row r="117" spans="1:4" ht="178.5" x14ac:dyDescent="0.25">
      <c r="A117" s="28" t="s">
        <v>34</v>
      </c>
      <c r="B117" s="31" t="s">
        <v>197</v>
      </c>
      <c r="C117" s="45">
        <v>500</v>
      </c>
      <c r="D117" s="45">
        <v>500</v>
      </c>
    </row>
    <row r="118" spans="1:4" ht="89.25" x14ac:dyDescent="0.25">
      <c r="A118" s="28" t="s">
        <v>234</v>
      </c>
      <c r="B118" s="31" t="s">
        <v>198</v>
      </c>
      <c r="C118" s="45">
        <v>5830</v>
      </c>
      <c r="D118" s="45">
        <v>5830</v>
      </c>
    </row>
    <row r="119" spans="1:4" ht="89.25" x14ac:dyDescent="0.25">
      <c r="A119" s="28" t="s">
        <v>33</v>
      </c>
      <c r="B119" s="31" t="s">
        <v>199</v>
      </c>
      <c r="C119" s="45">
        <v>170</v>
      </c>
      <c r="D119" s="45">
        <v>170</v>
      </c>
    </row>
    <row r="120" spans="1:4" ht="89.25" x14ac:dyDescent="0.25">
      <c r="A120" s="28" t="s">
        <v>95</v>
      </c>
      <c r="B120" s="31" t="s">
        <v>200</v>
      </c>
      <c r="C120" s="45">
        <v>7500</v>
      </c>
      <c r="D120" s="45">
        <v>7500</v>
      </c>
    </row>
    <row r="121" spans="1:4" ht="76.5" x14ac:dyDescent="0.25">
      <c r="A121" s="28" t="s">
        <v>32</v>
      </c>
      <c r="B121" s="31" t="s">
        <v>201</v>
      </c>
      <c r="C121" s="45">
        <v>2000</v>
      </c>
      <c r="D121" s="45">
        <v>2000</v>
      </c>
    </row>
    <row r="122" spans="1:4" ht="76.5" x14ac:dyDescent="0.25">
      <c r="A122" s="28" t="s">
        <v>32</v>
      </c>
      <c r="B122" s="31" t="s">
        <v>202</v>
      </c>
      <c r="C122" s="45">
        <v>1740</v>
      </c>
      <c r="D122" s="45">
        <v>1740</v>
      </c>
    </row>
    <row r="123" spans="1:4" ht="76.5" x14ac:dyDescent="0.25">
      <c r="A123" s="28" t="s">
        <v>31</v>
      </c>
      <c r="B123" s="31" t="s">
        <v>203</v>
      </c>
      <c r="C123" s="45">
        <v>637500</v>
      </c>
      <c r="D123" s="45">
        <v>637500</v>
      </c>
    </row>
    <row r="124" spans="1:4" ht="76.5" x14ac:dyDescent="0.25">
      <c r="A124" s="28" t="s">
        <v>30</v>
      </c>
      <c r="B124" s="31" t="s">
        <v>204</v>
      </c>
      <c r="C124" s="45">
        <v>44000</v>
      </c>
      <c r="D124" s="45">
        <v>44000</v>
      </c>
    </row>
    <row r="125" spans="1:4" ht="76.5" x14ac:dyDescent="0.25">
      <c r="A125" s="28" t="s">
        <v>30</v>
      </c>
      <c r="B125" s="31" t="s">
        <v>205</v>
      </c>
      <c r="C125" s="45">
        <v>26540</v>
      </c>
      <c r="D125" s="45">
        <v>26540</v>
      </c>
    </row>
    <row r="126" spans="1:4" s="10" customFormat="1" ht="63.75" x14ac:dyDescent="0.2">
      <c r="A126" s="28" t="s">
        <v>96</v>
      </c>
      <c r="B126" s="31" t="s">
        <v>206</v>
      </c>
      <c r="C126" s="45">
        <v>63991.7</v>
      </c>
      <c r="D126" s="45">
        <v>63991.7</v>
      </c>
    </row>
    <row r="127" spans="1:4" s="10" customFormat="1" ht="51" x14ac:dyDescent="0.2">
      <c r="A127" s="44" t="s">
        <v>264</v>
      </c>
      <c r="B127" s="31" t="s">
        <v>207</v>
      </c>
      <c r="C127" s="45">
        <v>1000</v>
      </c>
      <c r="D127" s="45">
        <v>1000</v>
      </c>
    </row>
    <row r="128" spans="1:4" s="10" customFormat="1" ht="38.25" x14ac:dyDescent="0.2">
      <c r="A128" s="44" t="s">
        <v>265</v>
      </c>
      <c r="B128" s="31" t="s">
        <v>208</v>
      </c>
      <c r="C128" s="39">
        <v>404266</v>
      </c>
      <c r="D128" s="39">
        <v>404266</v>
      </c>
    </row>
    <row r="129" spans="1:4" ht="25.5" customHeight="1" x14ac:dyDescent="0.25">
      <c r="A129" s="16" t="s">
        <v>4</v>
      </c>
      <c r="B129" s="24" t="s">
        <v>209</v>
      </c>
      <c r="C129" s="25">
        <f t="shared" ref="C129:D129" si="11">C130</f>
        <v>2071322313.7000003</v>
      </c>
      <c r="D129" s="25">
        <f t="shared" si="11"/>
        <v>2151227274.1400003</v>
      </c>
    </row>
    <row r="130" spans="1:4" ht="31.5" x14ac:dyDescent="0.25">
      <c r="A130" s="46" t="s">
        <v>235</v>
      </c>
      <c r="B130" s="47" t="s">
        <v>210</v>
      </c>
      <c r="C130" s="7">
        <f>C131+C134+C138+C149</f>
        <v>2071322313.7000003</v>
      </c>
      <c r="D130" s="7">
        <f>D131+D134+D138+D149</f>
        <v>2151227274.1400003</v>
      </c>
    </row>
    <row r="131" spans="1:4" ht="31.5" x14ac:dyDescent="0.25">
      <c r="A131" s="12" t="s">
        <v>3</v>
      </c>
      <c r="B131" s="13" t="s">
        <v>236</v>
      </c>
      <c r="C131" s="9">
        <f t="shared" ref="C131:D131" si="12">C132+C133</f>
        <v>486140734.97000003</v>
      </c>
      <c r="D131" s="9">
        <f t="shared" si="12"/>
        <v>531774432.08000004</v>
      </c>
    </row>
    <row r="132" spans="1:4" s="10" customFormat="1" ht="38.25" x14ac:dyDescent="0.2">
      <c r="A132" s="18" t="s">
        <v>84</v>
      </c>
      <c r="B132" s="29" t="s">
        <v>211</v>
      </c>
      <c r="C132" s="8">
        <v>322586262.37</v>
      </c>
      <c r="D132" s="8">
        <v>368219959.48000002</v>
      </c>
    </row>
    <row r="133" spans="1:4" s="10" customFormat="1" ht="25.5" x14ac:dyDescent="0.2">
      <c r="A133" s="18" t="s">
        <v>248</v>
      </c>
      <c r="B133" s="29" t="s">
        <v>247</v>
      </c>
      <c r="C133" s="8">
        <v>163554472.59999999</v>
      </c>
      <c r="D133" s="8">
        <v>163554472.59999999</v>
      </c>
    </row>
    <row r="134" spans="1:4" ht="31.5" x14ac:dyDescent="0.25">
      <c r="A134" s="12" t="s">
        <v>2</v>
      </c>
      <c r="B134" s="13" t="s">
        <v>212</v>
      </c>
      <c r="C134" s="9">
        <f>SUM(C135:C137)</f>
        <v>54438825.200000003</v>
      </c>
      <c r="D134" s="9">
        <f>SUM(D135:D137)</f>
        <v>49914158.240000002</v>
      </c>
    </row>
    <row r="135" spans="1:4" s="10" customFormat="1" ht="51" x14ac:dyDescent="0.2">
      <c r="A135" s="18" t="s">
        <v>70</v>
      </c>
      <c r="B135" s="29" t="s">
        <v>213</v>
      </c>
      <c r="C135" s="8">
        <v>48200579.399999999</v>
      </c>
      <c r="D135" s="8">
        <v>43605570</v>
      </c>
    </row>
    <row r="136" spans="1:4" s="10" customFormat="1" ht="51" x14ac:dyDescent="0.2">
      <c r="A136" s="18" t="s">
        <v>69</v>
      </c>
      <c r="B136" s="29" t="s">
        <v>214</v>
      </c>
      <c r="C136" s="8">
        <v>6155804.5999999996</v>
      </c>
      <c r="D136" s="8">
        <v>6308588.2400000002</v>
      </c>
    </row>
    <row r="137" spans="1:4" s="10" customFormat="1" ht="25.5" x14ac:dyDescent="0.2">
      <c r="A137" s="18" t="s">
        <v>99</v>
      </c>
      <c r="B137" s="29" t="s">
        <v>215</v>
      </c>
      <c r="C137" s="8">
        <v>82441.2</v>
      </c>
      <c r="D137" s="8">
        <v>0</v>
      </c>
    </row>
    <row r="138" spans="1:4" ht="31.5" x14ac:dyDescent="0.25">
      <c r="A138" s="23" t="s">
        <v>1</v>
      </c>
      <c r="B138" s="14" t="s">
        <v>216</v>
      </c>
      <c r="C138" s="9">
        <f>SUM(C139:C148)</f>
        <v>1523977577.1500001</v>
      </c>
      <c r="D138" s="9">
        <f>SUM(D139:D148)</f>
        <v>1562773507.4400001</v>
      </c>
    </row>
    <row r="139" spans="1:4" s="10" customFormat="1" ht="25.5" x14ac:dyDescent="0.2">
      <c r="A139" s="18" t="s">
        <v>68</v>
      </c>
      <c r="B139" s="29" t="s">
        <v>251</v>
      </c>
      <c r="C139" s="8">
        <f>943358.59+70000</f>
        <v>1013358.59</v>
      </c>
      <c r="D139" s="8">
        <f>977496.19+70000</f>
        <v>1047496.19</v>
      </c>
    </row>
    <row r="140" spans="1:4" s="10" customFormat="1" ht="25.5" x14ac:dyDescent="0.2">
      <c r="A140" s="18" t="s">
        <v>68</v>
      </c>
      <c r="B140" s="29" t="s">
        <v>217</v>
      </c>
      <c r="C140" s="8">
        <v>7000</v>
      </c>
      <c r="D140" s="8">
        <v>7000</v>
      </c>
    </row>
    <row r="141" spans="1:4" ht="25.5" x14ac:dyDescent="0.25">
      <c r="A141" s="18" t="s">
        <v>68</v>
      </c>
      <c r="B141" s="29" t="s">
        <v>218</v>
      </c>
      <c r="C141" s="8">
        <f>11791982.37+5898914.33+74281+17299758.04</f>
        <v>35064935.739999995</v>
      </c>
      <c r="D141" s="8">
        <f>12218702.29+6134834.51+74281+17991748.36</f>
        <v>36419566.159999996</v>
      </c>
    </row>
    <row r="142" spans="1:4" s="10" customFormat="1" ht="51" x14ac:dyDescent="0.2">
      <c r="A142" s="18" t="s">
        <v>67</v>
      </c>
      <c r="B142" s="29" t="s">
        <v>219</v>
      </c>
      <c r="C142" s="8">
        <v>49641911.030000001</v>
      </c>
      <c r="D142" s="8">
        <v>48287858.740000002</v>
      </c>
    </row>
    <row r="143" spans="1:4" s="10" customFormat="1" ht="51" x14ac:dyDescent="0.2">
      <c r="A143" s="18" t="s">
        <v>266</v>
      </c>
      <c r="B143" s="29" t="s">
        <v>220</v>
      </c>
      <c r="C143" s="8">
        <v>4870878.62</v>
      </c>
      <c r="D143" s="8">
        <v>4985487.53</v>
      </c>
    </row>
    <row r="144" spans="1:4" s="10" customFormat="1" ht="51" x14ac:dyDescent="0.2">
      <c r="A144" s="18" t="s">
        <v>75</v>
      </c>
      <c r="B144" s="29" t="s">
        <v>221</v>
      </c>
      <c r="C144" s="8">
        <v>388829.84</v>
      </c>
      <c r="D144" s="8">
        <v>18285.11</v>
      </c>
    </row>
    <row r="145" spans="1:4" s="10" customFormat="1" ht="74.25" customHeight="1" x14ac:dyDescent="0.2">
      <c r="A145" s="18" t="s">
        <v>244</v>
      </c>
      <c r="B145" s="29" t="s">
        <v>222</v>
      </c>
      <c r="C145" s="8">
        <v>99164746.799999997</v>
      </c>
      <c r="D145" s="8">
        <v>99164746.799999997</v>
      </c>
    </row>
    <row r="146" spans="1:4" s="10" customFormat="1" ht="18" customHeight="1" x14ac:dyDescent="0.2">
      <c r="A146" s="18" t="s">
        <v>83</v>
      </c>
      <c r="B146" s="29" t="s">
        <v>223</v>
      </c>
      <c r="C146" s="8">
        <v>3878434.35</v>
      </c>
      <c r="D146" s="8">
        <v>4014984.73</v>
      </c>
    </row>
    <row r="147" spans="1:4" s="10" customFormat="1" ht="18" customHeight="1" x14ac:dyDescent="0.2">
      <c r="A147" s="18" t="s">
        <v>66</v>
      </c>
      <c r="B147" s="29" t="s">
        <v>224</v>
      </c>
      <c r="C147" s="8">
        <v>10812682.18</v>
      </c>
      <c r="D147" s="8">
        <v>10812682.18</v>
      </c>
    </row>
    <row r="148" spans="1:4" s="10" customFormat="1" ht="18" customHeight="1" x14ac:dyDescent="0.2">
      <c r="A148" s="18" t="s">
        <v>66</v>
      </c>
      <c r="B148" s="29" t="s">
        <v>225</v>
      </c>
      <c r="C148" s="8">
        <v>1319134800</v>
      </c>
      <c r="D148" s="8">
        <v>1358015400</v>
      </c>
    </row>
    <row r="149" spans="1:4" ht="25.5" customHeight="1" x14ac:dyDescent="0.25">
      <c r="A149" s="23" t="s">
        <v>0</v>
      </c>
      <c r="B149" s="48" t="s">
        <v>226</v>
      </c>
      <c r="C149" s="9">
        <f>SUM(C150:C150)</f>
        <v>6765176.3799999999</v>
      </c>
      <c r="D149" s="9">
        <f>SUM(D150:D150)</f>
        <v>6765176.3799999999</v>
      </c>
    </row>
    <row r="150" spans="1:4" s="10" customFormat="1" ht="51" x14ac:dyDescent="0.2">
      <c r="A150" s="18" t="s">
        <v>245</v>
      </c>
      <c r="B150" s="29" t="s">
        <v>243</v>
      </c>
      <c r="C150" s="8">
        <v>6765176.3799999999</v>
      </c>
      <c r="D150" s="8">
        <v>6765176.3799999999</v>
      </c>
    </row>
    <row r="151" spans="1:4" ht="25.5" customHeight="1" x14ac:dyDescent="0.25">
      <c r="A151" s="19" t="s">
        <v>273</v>
      </c>
      <c r="B151" s="20"/>
      <c r="C151" s="21">
        <f>C10+C129</f>
        <v>3243054503.0600004</v>
      </c>
      <c r="D151" s="21">
        <f>D10+D129</f>
        <v>3360850373.3600006</v>
      </c>
    </row>
    <row r="152" spans="1:4" x14ac:dyDescent="0.25">
      <c r="C152" s="11"/>
      <c r="D152" s="11"/>
    </row>
    <row r="153" spans="1:4" ht="38.25" customHeight="1" x14ac:dyDescent="0.3">
      <c r="A153" s="15"/>
      <c r="B153" s="49"/>
      <c r="C153" s="22"/>
      <c r="D153" s="22"/>
    </row>
    <row r="154" spans="1:4" x14ac:dyDescent="0.25">
      <c r="C154" s="22"/>
      <c r="D154" s="22"/>
    </row>
    <row r="155" spans="1:4" x14ac:dyDescent="0.25">
      <c r="C155" s="22"/>
      <c r="D155" s="22"/>
    </row>
  </sheetData>
  <mergeCells count="3">
    <mergeCell ref="A4:D4"/>
    <mergeCell ref="A5:D5"/>
    <mergeCell ref="A6:D6"/>
  </mergeCells>
  <pageMargins left="0.74803149606299213" right="0.55118110236220474" top="0.62992125984251968" bottom="0.27559055118110237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Лист1</vt:lpstr>
      <vt:lpstr>'Приложение 1'!Заголовки_для_печати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Башарина Надежда Сергеевна</dc:creator>
  <cp:lastModifiedBy>Башарина Надежда Сергеевна</cp:lastModifiedBy>
  <cp:lastPrinted>2024-11-14T07:41:03Z</cp:lastPrinted>
  <dcterms:created xsi:type="dcterms:W3CDTF">2015-06-05T18:19:34Z</dcterms:created>
  <dcterms:modified xsi:type="dcterms:W3CDTF">2024-11-14T07:49:36Z</dcterms:modified>
</cp:coreProperties>
</file>