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uprsrv\avp\Мысова Е.Л\Отчеты по программе УСВ за 2020 год\Отчет за 4 кв. 2020\"/>
    </mc:Choice>
  </mc:AlternateContent>
  <bookViews>
    <workbookView xWindow="0" yWindow="0" windowWidth="19200" windowHeight="14760"/>
  </bookViews>
  <sheets>
    <sheet name="Программа УСВ" sheetId="1" r:id="rId1"/>
  </sheets>
  <definedNames>
    <definedName name="Z_0A1D120E_20C1_4E1C_BFA4_E62AC435E08B_.wvu.PrintArea" localSheetId="0" hidden="1">'Программа УСВ'!$A$1:$T$131</definedName>
    <definedName name="Z_0A1D120E_20C1_4E1C_BFA4_E62AC435E08B_.wvu.PrintTitles" localSheetId="0" hidden="1">'Программа УСВ'!$4:$7</definedName>
    <definedName name="Z_0FEA3810_98E1_4803_9A2B_FC92E61176AE_.wvu.Rows" localSheetId="0" hidden="1">'Программа УСВ'!$75:$75,'Программа УСВ'!$79:$82,'Программа УСВ'!$93:$93,'Программа УСВ'!$96:$96,'Программа УСВ'!$102:$104</definedName>
    <definedName name="Z_43433126_048F_4C88_A790_CB332CFCB207_.wvu.Rows" localSheetId="0" hidden="1">'Программа УСВ'!$75:$75,'Программа УСВ'!$79:$82,'Программа УСВ'!$93:$93,'Программа УСВ'!$96:$96,'Программа УСВ'!$104:$104</definedName>
    <definedName name="Z_861AB313_3978_4D95_81E6_77F2257F8273_.wvu.Cols" localSheetId="0" hidden="1">'Программа УСВ'!$T:$T</definedName>
    <definedName name="Z_861AB313_3978_4D95_81E6_77F2257F8273_.wvu.PrintArea" localSheetId="0" hidden="1">'Программа УСВ'!$A$1:$T$131</definedName>
    <definedName name="Z_D6CA87CC_4D5D_464A_837C_BD12B84FA12D_.wvu.PrintArea" localSheetId="0" hidden="1">'Программа УСВ'!$A$1:$T$131</definedName>
    <definedName name="Z_D6CA87CC_4D5D_464A_837C_BD12B84FA12D_.wvu.PrintTitles" localSheetId="0" hidden="1">'Программа УСВ'!$4:$7</definedName>
    <definedName name="Z_F1040C66_1A80_4985_B688_B1AA921E9A0E_.wvu.PrintArea" localSheetId="0" hidden="1">'Программа УСВ'!$A$1:$T$131</definedName>
    <definedName name="Z_F1040C66_1A80_4985_B688_B1AA921E9A0E_.wvu.PrintTitles" localSheetId="0" hidden="1">'Программа УСВ'!$4:$7</definedName>
    <definedName name="Z_F17F3F38_2729_4A37_99D8_0A26CBD1D4A7_.wvu.PrintArea" localSheetId="0" hidden="1">'Программа УСВ'!$A$1:$T$131</definedName>
    <definedName name="Z_F17F3F38_2729_4A37_99D8_0A26CBD1D4A7_.wvu.PrintTitles" localSheetId="0" hidden="1">'Программа УСВ'!$4:$7</definedName>
    <definedName name="Z_F2301BEB_A753_4D24_BA46_E02947E7212C_.wvu.PrintTitles" localSheetId="0" hidden="1">'Программа УСВ'!$7:$7</definedName>
    <definedName name="Z_F4E35982_2CF7_411B_B4D8_D369C1AD525F_.wvu.PrintTitles" localSheetId="0" hidden="1">'Программа УСВ'!$7:$7</definedName>
    <definedName name="Z_F4E35982_2CF7_411B_B4D8_D369C1AD525F_.wvu.Rows" localSheetId="0" hidden="1">'Программа УСВ'!#REF!,'Программа УСВ'!$79:$80,'Программа УСВ'!$117:$117</definedName>
    <definedName name="Z_FF58260D_F9C5_4E7D_92AC_46E1940600A8_.wvu.PrintArea" localSheetId="0" hidden="1">'Программа УСВ'!$A$1:$T$132</definedName>
    <definedName name="Z_FF58260D_F9C5_4E7D_92AC_46E1940600A8_.wvu.PrintTitles" localSheetId="0" hidden="1">'Программа УСВ'!$4:$7</definedName>
    <definedName name="_xlnm.Print_Titles" localSheetId="0">'Программа УСВ'!$7:$7</definedName>
  </definedNames>
  <calcPr calcId="162913"/>
  <customWorkbookViews>
    <customWorkbookView name="Мариева Надежда Владимировна - Личное представление" guid="{F4E35982-2CF7-411B-B4D8-D369C1AD525F}" mergeInterval="0" personalView="1" maximized="1" xWindow="-8" yWindow="-8" windowWidth="1296" windowHeight="1000" activeSheetId="1"/>
    <customWorkbookView name="MOKRETSOVA - Личное представление" guid="{FAAFBF71-EAF4-48D5-937B-E4C0A0D0566F}" mergeInterval="0" personalView="1" maximized="1" xWindow="1" yWindow="1" windowWidth="1920" windowHeight="850" activeSheetId="1"/>
    <customWorkbookView name="SOKOLNIKOVA_EA - Личное представление" guid="{9265B65A-E8F7-49EF-A5A7-43CEEB51AD3B}" mergeInterval="0" personalView="1" maximized="1" xWindow="1" yWindow="1" windowWidth="1276" windowHeight="794" activeSheetId="1"/>
    <customWorkbookView name="Татьяна Сергеевна Силинская - Личное представление" guid="{0FEA3810-98E1-4803-9A2B-FC92E61176AE}" mergeInterval="0" personalView="1" xWindow="90" windowWidth="1508" windowHeight="840" activeSheetId="1"/>
    <customWorkbookView name="Вешнякова Анна Михайловна - Личное представление" guid="{F17F3F38-2729-4A37-99D8-0A26CBD1D4A7}" mergeInterval="0" personalView="1" maximized="1" xWindow="-8" yWindow="-8" windowWidth="1936" windowHeight="1056" activeSheetId="1"/>
    <customWorkbookView name="Сумкина Анна Сергеевна_ - Личное представление" guid="{FF58260D-F9C5-4E7D-92AC-46E1940600A8}" mergeInterval="0" personalView="1" maximized="1" xWindow="1" yWindow="1" windowWidth="1916" windowHeight="850" activeSheetId="1"/>
    <customWorkbookView name="Admin - Личное представление" guid="{861AB313-3978-4D95-81E6-77F2257F8273}" mergeInterval="0" personalView="1" maximized="1" windowWidth="1916" windowHeight="934" activeSheetId="1"/>
    <customWorkbookView name="Habarova - Личное представление" guid="{F1040C66-1A80-4985-B688-B1AA921E9A0E}" mergeInterval="0" personalView="1" maximized="1" xWindow="1" yWindow="1" windowWidth="1280" windowHeight="799" activeSheetId="1"/>
    <customWorkbookView name="cult4 - Личное представление" guid="{47174A74-6F4F-484B-ACD8-C0D4A38917EA}" mergeInterval="0" personalView="1" maximized="1" xWindow="38" yWindow="40" windowWidth="1001" windowHeight="738" activeSheetId="1"/>
    <customWorkbookView name="Veshnyakova - Личное представление" guid="{0A1D120E-20C1-4E1C-BFA4-E62AC435E08B}" mergeInterval="0" personalView="1" maximized="1" windowWidth="1916" windowHeight="875" activeSheetId="1"/>
    <customWorkbookView name="Semenova_NN - Личное представление" guid="{A60751C8-1C70-4442-B930-276201C34C9A}" mergeInterval="0" personalView="1" maximized="1" windowWidth="1148" windowHeight="652" activeSheetId="1"/>
    <customWorkbookView name="Medvedeva N.A. - Личное представление" guid="{D6CA87CC-4D5D-464A-837C-BD12B84FA12D}" mergeInterval="0" personalView="1" maximized="1" windowWidth="1276" windowHeight="866" activeSheetId="1"/>
    <customWorkbookView name="Сумкина Анна Сергеевна - Личное представление" guid="{135C9681-B956-4EE6-92E3-16DEF50F6859}" mergeInterval="0" personalView="1" maximized="1" xWindow="1" yWindow="1" windowWidth="1596" windowHeight="670" activeSheetId="1"/>
    <customWorkbookView name="Сокольникова Екатерина Александровна - Личное представление" guid="{6850981E-5ACF-4B23-B42E-E85F9E7673EC}" mergeInterval="0" personalView="1" maximized="1" xWindow="1" yWindow="1" windowWidth="1276" windowHeight="794" activeSheetId="1"/>
    <customWorkbookView name="Мокрецова Татьяна Михайловна - Личное представление" guid="{43433126-048F-4C88-A790-CB332CFCB207}" mergeInterval="0" personalView="1" maximized="1" xWindow="1" yWindow="1" windowWidth="1920" windowHeight="850" activeSheetId="1"/>
    <customWorkbookView name="Колпакова Татьяна Николаевна - Личное представление" guid="{0709F4BE-DB77-443A-A1B8-1C1AC4BE8340}" mergeInterval="0" personalView="1" maximized="1" xWindow="-8" yWindow="-8" windowWidth="1936" windowHeight="1056" activeSheetId="1"/>
    <customWorkbookView name="YSV-2 - Личное представление" guid="{F2301BEB-A753-4D24-BA46-E02947E7212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76" i="1" l="1"/>
  <c r="D76" i="1"/>
  <c r="C76" i="1"/>
  <c r="B76" i="1"/>
  <c r="E57" i="1" l="1"/>
  <c r="D57" i="1"/>
  <c r="C57" i="1"/>
  <c r="B57" i="1"/>
  <c r="E56" i="1"/>
  <c r="D56" i="1"/>
  <c r="C56" i="1"/>
  <c r="B56" i="1"/>
  <c r="B38" i="1" l="1"/>
  <c r="H108" i="1"/>
  <c r="I108" i="1"/>
  <c r="C98" i="1"/>
  <c r="B98" i="1"/>
  <c r="E98" i="1"/>
  <c r="D98" i="1"/>
  <c r="T98" i="1" s="1"/>
  <c r="E97" i="1"/>
  <c r="D97" i="1"/>
  <c r="C97" i="1"/>
  <c r="B97" i="1"/>
  <c r="E101" i="1"/>
  <c r="T97" i="1" l="1"/>
  <c r="B75" i="1"/>
  <c r="E75" i="1"/>
  <c r="R75" i="1" s="1"/>
  <c r="D75" i="1"/>
  <c r="C75" i="1"/>
  <c r="T75" i="1" l="1"/>
  <c r="E39" i="1"/>
  <c r="R39" i="1" s="1"/>
  <c r="D39" i="1"/>
  <c r="C39" i="1"/>
  <c r="B39" i="1"/>
  <c r="E10" i="1"/>
  <c r="D10" i="1"/>
  <c r="C10" i="1"/>
  <c r="B10" i="1"/>
  <c r="E79" i="1"/>
  <c r="E80" i="1"/>
  <c r="E81" i="1"/>
  <c r="D79" i="1"/>
  <c r="D80" i="1"/>
  <c r="D81" i="1"/>
  <c r="C79" i="1"/>
  <c r="C80" i="1"/>
  <c r="C81" i="1"/>
  <c r="B79" i="1"/>
  <c r="B80" i="1"/>
  <c r="B81" i="1"/>
  <c r="R10" i="1" l="1"/>
  <c r="T10" i="1"/>
  <c r="T39" i="1"/>
  <c r="T80" i="1"/>
  <c r="T79" i="1"/>
  <c r="R80" i="1"/>
  <c r="R79" i="1"/>
  <c r="R81" i="1"/>
  <c r="T81" i="1"/>
  <c r="B41" i="1"/>
  <c r="C41" i="1"/>
  <c r="D41" i="1"/>
  <c r="E41" i="1"/>
  <c r="T41" i="1" l="1"/>
  <c r="B9" i="1"/>
  <c r="C9" i="1"/>
  <c r="D9" i="1"/>
  <c r="E9" i="1"/>
  <c r="B11" i="1"/>
  <c r="C11" i="1"/>
  <c r="E11" i="1"/>
  <c r="H11" i="1"/>
  <c r="D11" i="1" s="1"/>
  <c r="B12" i="1"/>
  <c r="C12" i="1"/>
  <c r="D12" i="1"/>
  <c r="E12" i="1"/>
  <c r="B13" i="1"/>
  <c r="C13" i="1"/>
  <c r="D13" i="1"/>
  <c r="E13" i="1"/>
  <c r="B14" i="1"/>
  <c r="C14" i="1"/>
  <c r="D14" i="1"/>
  <c r="E14" i="1"/>
  <c r="B15" i="1"/>
  <c r="C15" i="1"/>
  <c r="D15" i="1"/>
  <c r="E15" i="1"/>
  <c r="B16" i="1"/>
  <c r="C16" i="1"/>
  <c r="D16" i="1"/>
  <c r="E16" i="1"/>
  <c r="B17" i="1"/>
  <c r="C17" i="1"/>
  <c r="D17" i="1"/>
  <c r="E17" i="1"/>
  <c r="B18" i="1"/>
  <c r="C18" i="1"/>
  <c r="D18" i="1"/>
  <c r="E18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B28" i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D32" i="1"/>
  <c r="E32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C38" i="1"/>
  <c r="D38" i="1"/>
  <c r="E38" i="1"/>
  <c r="B40" i="1"/>
  <c r="C40" i="1"/>
  <c r="D40" i="1"/>
  <c r="E40" i="1"/>
  <c r="R40" i="1" s="1"/>
  <c r="B42" i="1"/>
  <c r="C42" i="1"/>
  <c r="D42" i="1"/>
  <c r="E42" i="1"/>
  <c r="R42" i="1" s="1"/>
  <c r="B43" i="1"/>
  <c r="C43" i="1"/>
  <c r="D43" i="1"/>
  <c r="E43" i="1"/>
  <c r="R43" i="1" s="1"/>
  <c r="B44" i="1"/>
  <c r="C44" i="1"/>
  <c r="D44" i="1"/>
  <c r="E44" i="1"/>
  <c r="B45" i="1"/>
  <c r="C45" i="1"/>
  <c r="D45" i="1"/>
  <c r="E45" i="1"/>
  <c r="R45" i="1" s="1"/>
  <c r="F46" i="1"/>
  <c r="G46" i="1"/>
  <c r="I46" i="1"/>
  <c r="J46" i="1"/>
  <c r="K46" i="1"/>
  <c r="L46" i="1"/>
  <c r="M46" i="1"/>
  <c r="N46" i="1"/>
  <c r="O46" i="1"/>
  <c r="P46" i="1"/>
  <c r="Q46" i="1"/>
  <c r="B48" i="1"/>
  <c r="C48" i="1"/>
  <c r="D48" i="1"/>
  <c r="E48" i="1"/>
  <c r="S48" i="1" s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8" i="1"/>
  <c r="C58" i="1"/>
  <c r="D58" i="1"/>
  <c r="E58" i="1"/>
  <c r="B59" i="1"/>
  <c r="C59" i="1"/>
  <c r="D59" i="1"/>
  <c r="E59" i="1"/>
  <c r="B60" i="1"/>
  <c r="C60" i="1"/>
  <c r="D60" i="1"/>
  <c r="E60" i="1"/>
  <c r="S60" i="1" s="1"/>
  <c r="B61" i="1"/>
  <c r="C61" i="1"/>
  <c r="D61" i="1"/>
  <c r="E61" i="1"/>
  <c r="B62" i="1"/>
  <c r="C62" i="1"/>
  <c r="D62" i="1"/>
  <c r="E62" i="1"/>
  <c r="B63" i="1"/>
  <c r="C63" i="1"/>
  <c r="D63" i="1"/>
  <c r="E63" i="1"/>
  <c r="S63" i="1" s="1"/>
  <c r="F64" i="1"/>
  <c r="G64" i="1"/>
  <c r="H64" i="1"/>
  <c r="I64" i="1"/>
  <c r="J64" i="1"/>
  <c r="K64" i="1"/>
  <c r="L64" i="1"/>
  <c r="M64" i="1"/>
  <c r="N64" i="1"/>
  <c r="O64" i="1"/>
  <c r="P64" i="1"/>
  <c r="Q64" i="1"/>
  <c r="B66" i="1"/>
  <c r="C66" i="1"/>
  <c r="D66" i="1"/>
  <c r="E66" i="1"/>
  <c r="S66" i="1" s="1"/>
  <c r="B67" i="1"/>
  <c r="C67" i="1"/>
  <c r="D67" i="1"/>
  <c r="E67" i="1"/>
  <c r="B68" i="1"/>
  <c r="C68" i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D72" i="1"/>
  <c r="E72" i="1"/>
  <c r="B73" i="1"/>
  <c r="C73" i="1"/>
  <c r="D73" i="1"/>
  <c r="E73" i="1"/>
  <c r="B74" i="1"/>
  <c r="C74" i="1"/>
  <c r="D74" i="1"/>
  <c r="E74" i="1"/>
  <c r="B77" i="1"/>
  <c r="C77" i="1"/>
  <c r="D77" i="1"/>
  <c r="E77" i="1"/>
  <c r="B78" i="1"/>
  <c r="C78" i="1"/>
  <c r="D78" i="1"/>
  <c r="E78" i="1"/>
  <c r="B82" i="1"/>
  <c r="C82" i="1"/>
  <c r="D82" i="1"/>
  <c r="E82" i="1"/>
  <c r="B83" i="1"/>
  <c r="C83" i="1"/>
  <c r="D83" i="1"/>
  <c r="E83" i="1"/>
  <c r="S83" i="1" s="1"/>
  <c r="B84" i="1"/>
  <c r="C84" i="1"/>
  <c r="D84" i="1"/>
  <c r="E84" i="1"/>
  <c r="S84" i="1" s="1"/>
  <c r="B85" i="1"/>
  <c r="C85" i="1"/>
  <c r="D85" i="1"/>
  <c r="E85" i="1"/>
  <c r="S85" i="1" s="1"/>
  <c r="B86" i="1"/>
  <c r="C86" i="1"/>
  <c r="D86" i="1"/>
  <c r="E86" i="1"/>
  <c r="S86" i="1" s="1"/>
  <c r="B87" i="1"/>
  <c r="C87" i="1"/>
  <c r="D87" i="1"/>
  <c r="E87" i="1"/>
  <c r="B88" i="1"/>
  <c r="C88" i="1"/>
  <c r="D88" i="1"/>
  <c r="E88" i="1"/>
  <c r="F89" i="1"/>
  <c r="G89" i="1"/>
  <c r="H89" i="1"/>
  <c r="I89" i="1"/>
  <c r="J89" i="1"/>
  <c r="K89" i="1"/>
  <c r="L89" i="1"/>
  <c r="M89" i="1"/>
  <c r="N89" i="1"/>
  <c r="O89" i="1"/>
  <c r="P89" i="1"/>
  <c r="Q89" i="1"/>
  <c r="B91" i="1"/>
  <c r="C91" i="1"/>
  <c r="D91" i="1"/>
  <c r="E91" i="1"/>
  <c r="B92" i="1"/>
  <c r="C92" i="1"/>
  <c r="D92" i="1"/>
  <c r="E92" i="1"/>
  <c r="S92" i="1" s="1"/>
  <c r="B93" i="1"/>
  <c r="C93" i="1"/>
  <c r="D93" i="1"/>
  <c r="E93" i="1"/>
  <c r="B94" i="1"/>
  <c r="C94" i="1"/>
  <c r="D94" i="1"/>
  <c r="E94" i="1"/>
  <c r="S94" i="1" s="1"/>
  <c r="B95" i="1"/>
  <c r="C95" i="1"/>
  <c r="D95" i="1"/>
  <c r="E95" i="1"/>
  <c r="S95" i="1" s="1"/>
  <c r="B96" i="1"/>
  <c r="C96" i="1"/>
  <c r="D96" i="1"/>
  <c r="E96" i="1"/>
  <c r="B99" i="1"/>
  <c r="C99" i="1"/>
  <c r="D99" i="1"/>
  <c r="E99" i="1"/>
  <c r="S99" i="1" s="1"/>
  <c r="B100" i="1"/>
  <c r="C100" i="1"/>
  <c r="D100" i="1"/>
  <c r="E100" i="1"/>
  <c r="S100" i="1" s="1"/>
  <c r="B101" i="1"/>
  <c r="C101" i="1"/>
  <c r="S101" i="1" s="1"/>
  <c r="D101" i="1"/>
  <c r="T101" i="1" s="1"/>
  <c r="B102" i="1"/>
  <c r="C102" i="1"/>
  <c r="D102" i="1"/>
  <c r="E102" i="1"/>
  <c r="B103" i="1"/>
  <c r="C103" i="1"/>
  <c r="D103" i="1"/>
  <c r="E103" i="1"/>
  <c r="E104" i="1"/>
  <c r="J104" i="1"/>
  <c r="K104" i="1"/>
  <c r="L104" i="1"/>
  <c r="N104" i="1"/>
  <c r="O104" i="1"/>
  <c r="P104" i="1"/>
  <c r="B105" i="1"/>
  <c r="C105" i="1"/>
  <c r="D105" i="1"/>
  <c r="E105" i="1"/>
  <c r="B106" i="1"/>
  <c r="C106" i="1"/>
  <c r="D106" i="1"/>
  <c r="E106" i="1"/>
  <c r="B107" i="1"/>
  <c r="C107" i="1"/>
  <c r="D107" i="1"/>
  <c r="E107" i="1"/>
  <c r="F108" i="1"/>
  <c r="G108" i="1"/>
  <c r="D108" i="1"/>
  <c r="J108" i="1"/>
  <c r="K108" i="1"/>
  <c r="L108" i="1"/>
  <c r="M108" i="1"/>
  <c r="N108" i="1"/>
  <c r="O108" i="1"/>
  <c r="P108" i="1"/>
  <c r="Q108" i="1"/>
  <c r="B110" i="1"/>
  <c r="C110" i="1"/>
  <c r="D110" i="1"/>
  <c r="E110" i="1"/>
  <c r="B111" i="1"/>
  <c r="C111" i="1"/>
  <c r="D111" i="1"/>
  <c r="E111" i="1"/>
  <c r="B112" i="1"/>
  <c r="C112" i="1"/>
  <c r="D112" i="1"/>
  <c r="E112" i="1"/>
  <c r="B113" i="1"/>
  <c r="C113" i="1"/>
  <c r="D113" i="1"/>
  <c r="E113" i="1"/>
  <c r="B114" i="1"/>
  <c r="C114" i="1"/>
  <c r="D114" i="1"/>
  <c r="E114" i="1"/>
  <c r="B115" i="1"/>
  <c r="C115" i="1"/>
  <c r="D115" i="1"/>
  <c r="E115" i="1"/>
  <c r="B116" i="1"/>
  <c r="C116" i="1"/>
  <c r="D116" i="1"/>
  <c r="E116" i="1"/>
  <c r="B117" i="1"/>
  <c r="C117" i="1"/>
  <c r="D117" i="1"/>
  <c r="E117" i="1"/>
  <c r="B118" i="1"/>
  <c r="C118" i="1"/>
  <c r="D118" i="1"/>
  <c r="E118" i="1"/>
  <c r="F119" i="1"/>
  <c r="G119" i="1"/>
  <c r="H119" i="1"/>
  <c r="I119" i="1"/>
  <c r="J119" i="1"/>
  <c r="K119" i="1"/>
  <c r="L119" i="1"/>
  <c r="M119" i="1"/>
  <c r="N119" i="1"/>
  <c r="O119" i="1"/>
  <c r="P119" i="1"/>
  <c r="B121" i="1"/>
  <c r="C121" i="1"/>
  <c r="D121" i="1"/>
  <c r="E121" i="1"/>
  <c r="B122" i="1"/>
  <c r="C122" i="1"/>
  <c r="D122" i="1"/>
  <c r="E122" i="1"/>
  <c r="F123" i="1"/>
  <c r="G123" i="1"/>
  <c r="H123" i="1"/>
  <c r="I123" i="1"/>
  <c r="J123" i="1"/>
  <c r="K123" i="1"/>
  <c r="L123" i="1"/>
  <c r="M123" i="1"/>
  <c r="N123" i="1"/>
  <c r="O123" i="1"/>
  <c r="P123" i="1"/>
  <c r="Q123" i="1"/>
  <c r="R11" i="1" l="1"/>
  <c r="T11" i="1"/>
  <c r="S105" i="1"/>
  <c r="S35" i="1"/>
  <c r="S31" i="1"/>
  <c r="S20" i="1"/>
  <c r="S19" i="1"/>
  <c r="S15" i="1"/>
  <c r="S14" i="1"/>
  <c r="T31" i="1"/>
  <c r="R31" i="1"/>
  <c r="T23" i="1"/>
  <c r="R23" i="1"/>
  <c r="S22" i="1"/>
  <c r="T22" i="1"/>
  <c r="T21" i="1"/>
  <c r="S21" i="1"/>
  <c r="S17" i="1"/>
  <c r="R17" i="1"/>
  <c r="S13" i="1"/>
  <c r="T13" i="1"/>
  <c r="T12" i="1"/>
  <c r="S12" i="1"/>
  <c r="S9" i="1"/>
  <c r="T9" i="1"/>
  <c r="S62" i="1"/>
  <c r="R62" i="1"/>
  <c r="T28" i="1"/>
  <c r="R28" i="1"/>
  <c r="R53" i="1"/>
  <c r="R37" i="1"/>
  <c r="R36" i="1"/>
  <c r="B46" i="1"/>
  <c r="S122" i="1"/>
  <c r="H46" i="1"/>
  <c r="H124" i="1" s="1"/>
  <c r="S118" i="1"/>
  <c r="S114" i="1"/>
  <c r="S112" i="1"/>
  <c r="S111" i="1"/>
  <c r="S110" i="1"/>
  <c r="R122" i="1"/>
  <c r="T77" i="1"/>
  <c r="R44" i="1"/>
  <c r="T42" i="1"/>
  <c r="T38" i="1"/>
  <c r="Q124" i="1"/>
  <c r="O124" i="1"/>
  <c r="M124" i="1"/>
  <c r="K124" i="1"/>
  <c r="G124" i="1"/>
  <c r="T122" i="1"/>
  <c r="R114" i="1"/>
  <c r="E108" i="1"/>
  <c r="C104" i="1"/>
  <c r="T91" i="1"/>
  <c r="R66" i="1"/>
  <c r="R55" i="1"/>
  <c r="R54" i="1"/>
  <c r="T53" i="1"/>
  <c r="R19" i="1"/>
  <c r="R16" i="1"/>
  <c r="I124" i="1"/>
  <c r="T40" i="1"/>
  <c r="R116" i="1"/>
  <c r="T114" i="1"/>
  <c r="T92" i="1"/>
  <c r="T87" i="1"/>
  <c r="T70" i="1"/>
  <c r="R68" i="1"/>
  <c r="T66" i="1"/>
  <c r="T49" i="1"/>
  <c r="T19" i="1"/>
  <c r="T35" i="1"/>
  <c r="S116" i="1"/>
  <c r="T99" i="1"/>
  <c r="T73" i="1"/>
  <c r="T62" i="1"/>
  <c r="R51" i="1"/>
  <c r="L124" i="1"/>
  <c r="D46" i="1"/>
  <c r="T116" i="1"/>
  <c r="R113" i="1"/>
  <c r="T68" i="1"/>
  <c r="T55" i="1"/>
  <c r="R52" i="1"/>
  <c r="T51" i="1"/>
  <c r="P124" i="1"/>
  <c r="T44" i="1"/>
  <c r="T43" i="1"/>
  <c r="T37" i="1"/>
  <c r="T36" i="1"/>
  <c r="T17" i="1"/>
  <c r="R115" i="1"/>
  <c r="S115" i="1"/>
  <c r="R105" i="1"/>
  <c r="R94" i="1"/>
  <c r="T94" i="1"/>
  <c r="R78" i="1"/>
  <c r="R71" i="1"/>
  <c r="T71" i="1"/>
  <c r="R69" i="1"/>
  <c r="T69" i="1"/>
  <c r="R63" i="1"/>
  <c r="T63" i="1"/>
  <c r="R61" i="1"/>
  <c r="T61" i="1"/>
  <c r="R58" i="1"/>
  <c r="T58" i="1"/>
  <c r="N124" i="1"/>
  <c r="J124" i="1"/>
  <c r="F124" i="1"/>
  <c r="R34" i="1"/>
  <c r="T34" i="1"/>
  <c r="R22" i="1"/>
  <c r="R20" i="1"/>
  <c r="T20" i="1"/>
  <c r="R14" i="1"/>
  <c r="T14" i="1"/>
  <c r="R12" i="1"/>
  <c r="R9" i="1"/>
  <c r="E46" i="1"/>
  <c r="C46" i="1"/>
  <c r="R121" i="1"/>
  <c r="S121" i="1"/>
  <c r="R111" i="1"/>
  <c r="T111" i="1"/>
  <c r="B108" i="1"/>
  <c r="R100" i="1"/>
  <c r="T100" i="1"/>
  <c r="R88" i="1"/>
  <c r="S88" i="1"/>
  <c r="R86" i="1"/>
  <c r="T86" i="1"/>
  <c r="R84" i="1"/>
  <c r="T84" i="1"/>
  <c r="R74" i="1"/>
  <c r="T74" i="1"/>
  <c r="S69" i="1"/>
  <c r="R67" i="1"/>
  <c r="S67" i="1"/>
  <c r="D64" i="1"/>
  <c r="B64" i="1"/>
  <c r="S61" i="1"/>
  <c r="S58" i="1"/>
  <c r="R50" i="1"/>
  <c r="S50" i="1"/>
  <c r="R48" i="1"/>
  <c r="T48" i="1"/>
  <c r="R18" i="1"/>
  <c r="S18" i="1"/>
  <c r="D123" i="1"/>
  <c r="B123" i="1"/>
  <c r="R118" i="1"/>
  <c r="T113" i="1"/>
  <c r="R112" i="1"/>
  <c r="R110" i="1"/>
  <c r="C108" i="1"/>
  <c r="D104" i="1"/>
  <c r="B104" i="1"/>
  <c r="R99" i="1"/>
  <c r="R92" i="1"/>
  <c r="R87" i="1"/>
  <c r="R85" i="1"/>
  <c r="R83" i="1"/>
  <c r="R77" i="1"/>
  <c r="R73" i="1"/>
  <c r="R70" i="1"/>
  <c r="E64" i="1"/>
  <c r="C64" i="1"/>
  <c r="R60" i="1"/>
  <c r="T54" i="1"/>
  <c r="T52" i="1"/>
  <c r="R49" i="1"/>
  <c r="T45" i="1"/>
  <c r="R35" i="1"/>
  <c r="R33" i="1"/>
  <c r="R21" i="1"/>
  <c r="T16" i="1"/>
  <c r="R15" i="1"/>
  <c r="R13" i="1"/>
  <c r="E119" i="1"/>
  <c r="C119" i="1"/>
  <c r="D89" i="1"/>
  <c r="B89" i="1"/>
  <c r="D119" i="1"/>
  <c r="B119" i="1"/>
  <c r="E89" i="1"/>
  <c r="C89" i="1"/>
  <c r="E123" i="1"/>
  <c r="C123" i="1"/>
  <c r="T121" i="1"/>
  <c r="T118" i="1"/>
  <c r="T115" i="1"/>
  <c r="T112" i="1"/>
  <c r="T110" i="1"/>
  <c r="T88" i="1"/>
  <c r="T83" i="1"/>
  <c r="T67" i="1"/>
  <c r="T60" i="1"/>
  <c r="T50" i="1"/>
  <c r="T18" i="1"/>
  <c r="T15" i="1"/>
  <c r="S108" i="1" l="1"/>
  <c r="S46" i="1"/>
  <c r="T46" i="1"/>
  <c r="T119" i="1"/>
  <c r="R119" i="1"/>
  <c r="T89" i="1"/>
  <c r="R108" i="1"/>
  <c r="C124" i="1"/>
  <c r="D124" i="1"/>
  <c r="S89" i="1"/>
  <c r="S64" i="1"/>
  <c r="E124" i="1"/>
  <c r="T108" i="1"/>
  <c r="R89" i="1"/>
  <c r="B124" i="1"/>
  <c r="R64" i="1"/>
  <c r="R46" i="1"/>
  <c r="T64" i="1"/>
  <c r="S119" i="1"/>
  <c r="S123" i="1"/>
  <c r="R123" i="1"/>
  <c r="T123" i="1"/>
  <c r="S124" i="1" l="1"/>
  <c r="R124" i="1"/>
  <c r="T124" i="1"/>
</calcChain>
</file>

<file path=xl/sharedStrings.xml><?xml version="1.0" encoding="utf-8"?>
<sst xmlns="http://schemas.openxmlformats.org/spreadsheetml/2006/main" count="151" uniqueCount="133">
  <si>
    <t>кассовые расходы</t>
  </si>
  <si>
    <t>всего</t>
  </si>
  <si>
    <t>областной бюджет</t>
  </si>
  <si>
    <t>федеральный бюджет</t>
  </si>
  <si>
    <t>Объемы финансирования</t>
  </si>
  <si>
    <t>процент освоения финансовых средств</t>
  </si>
  <si>
    <t>первона-чальный план по бюджету (на год)</t>
  </si>
  <si>
    <t>от суммы первона-чального плана по бюджету</t>
  </si>
  <si>
    <t xml:space="preserve">№ п/п, наименование подпрограммы </t>
  </si>
  <si>
    <t>1.1.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</si>
  <si>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1. Расходы на обеспечение деятельности подведомственных учреждений</t>
  </si>
  <si>
    <t>Подпрограмма "Спортивный город - здоровый город"</t>
  </si>
  <si>
    <t>Подпрограмма "Котлас культурный"</t>
  </si>
  <si>
    <t>Подпрограмма "Котлас Молодежный"</t>
  </si>
  <si>
    <t>Итого по подпрограмме</t>
  </si>
  <si>
    <t>Итого по программе</t>
  </si>
  <si>
    <t>предус-мотрено постанов-лением о программе 
(на год)</t>
  </si>
  <si>
    <t>уточненный план по бюджету в соответствии с уточненной бюджетной росписью</t>
  </si>
  <si>
    <t>уточнен-ный план по бюджету в соответ-ствии с уточненной бюджетной росписью</t>
  </si>
  <si>
    <t>2.1. Гарантии и компенсации для лиц, работающих в муниципальных учреждениях</t>
  </si>
  <si>
    <t>2.1. Гарантии и компенсации для лиц, работающих в муниципальном учреждении "Молодежный Центр"</t>
  </si>
  <si>
    <t>4.1.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</si>
  <si>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4.2.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</si>
  <si>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от суммы уточненного плана</t>
  </si>
  <si>
    <t>от суммы, предус-мотренной постанов-лением о программе</t>
  </si>
  <si>
    <t>6.1. Оплата земельного налога</t>
  </si>
  <si>
    <t>8.1. Предоставление субсидии некоммерческим организациям, осуществляющим деятельность в сфере физической культуры и спорта</t>
  </si>
  <si>
    <t>3.1 Обеспечение развития и укрепления материально-технической базы домов культуры в населенных пунктах с числом жителей до 50 тысяч человек</t>
  </si>
  <si>
    <t>3.4. Текущее содержание и установка памятников</t>
  </si>
  <si>
    <t>5.2. Общественно значимые культурные мероприятия в рамках проекта "ЛЮБО ДОРОГО"</t>
  </si>
  <si>
    <t>1.1. Мероприятия по реализации приоритетных проектов в сфере туризма</t>
  </si>
  <si>
    <t>1.3. Мероприятия по обеспечению средствами туристской навигации</t>
  </si>
  <si>
    <t>1.4. Акция "День туризма"</t>
  </si>
  <si>
    <t>1.5. Муниципальный конкурс "Лучший в индустрии туризма"</t>
  </si>
  <si>
    <t>1.6. Проведение фотоконкурса</t>
  </si>
  <si>
    <t>2.1. Мероприятия по популяризации туристского символа Кот Ласковый</t>
  </si>
  <si>
    <t>2.2. Реализация мероприятий в рамках Соглашения о межмуниципальном взаимодействии в сфере туризма</t>
  </si>
  <si>
    <t>2.3. Мероприятия по продвижению туристского кластера "Северное трёхречье", внедрению фирменного стиля "Северное трёхречье"</t>
  </si>
  <si>
    <t>3.1. Проведение фестиваля "Северное трехречье"</t>
  </si>
  <si>
    <t>3.2. Проведение праздника "Котласская регата"</t>
  </si>
  <si>
    <t>4.1. Проведение межрегионального «Туристского форума»</t>
  </si>
  <si>
    <t>4.2. Участие в туристских выставках и иных туристских мероприятиях</t>
  </si>
  <si>
    <t>3.1. Мероприятия по реализации молодежной политики</t>
  </si>
  <si>
    <t>3.2. Мероприятия по реализации молодежной политики в муниципальных образованиях</t>
  </si>
  <si>
    <t>5.1. Оплата земельного налога</t>
  </si>
  <si>
    <t>4.1. Предоставление социальных выплат молодым семьям</t>
  </si>
  <si>
    <t>1.2. Осуществление переданных органам местного самоуправления муниципальных образованиий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</si>
  <si>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4.0. Установка и обслуживание систем видеонаблюдения в муниципальных образовательных организациях</t>
  </si>
  <si>
    <t>3.9. Ремонт зданий муниципальных учреждений культуры</t>
  </si>
  <si>
    <t>3.7. Создание модельных муниципальных библиотек</t>
  </si>
  <si>
    <t>7.1. Капитальные и текущие ремонты зданий, помещений муниципальных учреждений, проведение специальной оценки условий труда работников</t>
  </si>
  <si>
    <t>3.3 Капитальные и текущие ремонты зданий, муниципальных объектов спорта</t>
  </si>
  <si>
    <t>3.11 Резервный фонд</t>
  </si>
  <si>
    <t>1.2. 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</si>
  <si>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3.4. Субсидии на мероприятия по обеспечению беспрепятственного доступа к спортивным объектам муниципальной собственности</t>
  </si>
  <si>
    <t>3.5. Субсидии на обустройство и модернизацию объектов городской инфраструктуры, парковых и рекреационных зон муниципальных образований</t>
  </si>
  <si>
    <t>1.2. 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</si>
  <si>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3.12. Реализация мероприятий по модернизации региональных и муниципальных детских школ искусств по видам искусств</t>
  </si>
  <si>
    <t>6.2. Мероприятия по реализации молодежной политики в муниципальных образованиях</t>
  </si>
  <si>
    <t>1.3.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 761 "О национальной стратегии действий в интересах детей на 2012-2017 годы"</t>
  </si>
  <si>
    <t>Отчет о выполнении муниципальной программы городского округа Архангельской области "Котлас"
"Реализация приоритетных направлений в социальной сфере городского округа Архангельской области "Котлас" на 2019-2023 годы",</t>
  </si>
  <si>
    <t>31. Обеспечение условий для организации безопасного подвоза обучающихся к месту обучения и обратно</t>
  </si>
  <si>
    <t>33.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</si>
  <si>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34.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</si>
  <si>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35. Укрепление материально-технической базы и развитие противопожарной инфраструктуры в муниципальных образовательных организациях</t>
  </si>
  <si>
    <t>36. Устранение предписаний надзорных органов и оснащение оборудованием столовых и пищеблоков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</si>
  <si>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>1.2. Издание рекламно-информационной печатной, сувенирной продукции</t>
  </si>
  <si>
    <t>Подпрограмма "Развитие образования городского округа Архангельской области "Котлас"</t>
  </si>
  <si>
    <t>Подпрограмма "Развитие туризма на территории городского округа Архангельской области "Котлас"</t>
  </si>
  <si>
    <t>1.1.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</si>
  <si>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5.1. Субсидии бюджетным учреждениям на финансовое обеспечение муниципальных заданий на оказание муниципальных услуг подведомственных Комитету по культуре, туризму и молодежной политике Управления по социальным вопросам администрации городского округа Архангельской области "Котлас"</t>
  </si>
  <si>
    <t>Подпрограмма "Управление социальной сферой на территории городского округа Архангельской области "Котлас"</t>
  </si>
  <si>
    <t>1.1. Осуществление полномочий по решению вопросов местного значения в сферах образования, охраны здоровья, социальной политики, культуры, туризма, молодежной политики, физической культуры и спорта на территории городского округа Архангельской области "Котлас"</t>
  </si>
  <si>
    <t>утвержденной постановлением администрации МО "Котлас"  от 24.09.2018 № 1889 (с изменениями от 17.01.2019 № 94, от 18.02.2019 № 356, от 13.03.2019 № 535, от 23.04.2019 № 832, от 07.06.2019 №1077, от 05.07.2019 № 1239, от 10.10.2019 № 1903, от 14.11.2019 № 2132, от 20.11.2019 № 2180, от 25.12.2019 № 2507, от 01.04.2020 №631, от 25.06.2020 № 1113, от 22.07.2020 № 1306, от 24.11.2020 № 2258)</t>
  </si>
  <si>
    <t>3.13. Ремонт и приспособление помещений для хранения архивных фондов муниципальных образований Архангельской области</t>
  </si>
  <si>
    <t>4. Оплата земельного налога</t>
  </si>
  <si>
    <t>7. Мероприятия в сфере образования</t>
  </si>
  <si>
    <t>8. 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</si>
  <si>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9. Социальные выплаты</t>
  </si>
  <si>
    <t>10. Частичное возмещение расходов по предоставлению мер социальной поддержки квалифицированных специалистов учреждений культуры и 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</si>
  <si>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11.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</si>
  <si>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12. Гарантии и компенсации для лиц, работающих в муниципальных учреждениях</t>
  </si>
  <si>
    <t>13. Осуществление государственных полномочий по выплате вознаграждений профессиональным опекунам</t>
  </si>
  <si>
    <t>14.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</si>
  <si>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15. Оснащение образовательных организаций Архангельской области специальными транспортными средствами для перевозки детей</t>
  </si>
  <si>
    <t>16. Устройство металлического ограждения территории МБДОУ "Детский сад общеразвивающего вида N 14 "Искорка"</t>
  </si>
  <si>
    <t>17. Установка ограждений территории муниципальных образовательных организаций</t>
  </si>
  <si>
    <t>19. Разработка проектно-сметной документации по ремонту крыши в МОУ "Средняя общеобразовательная школа № 18"</t>
  </si>
  <si>
    <t>20. Укрепление материально-технической базы муниципальных дошкольных образовательных организаций</t>
  </si>
  <si>
    <t>21. Установка и обслуживание систем видеонаблюдения в муниципальных образовательных организациях</t>
  </si>
  <si>
    <t>22. Строительство теневого навеса на территории МДОУ "Детский сад комбинированного вида № 8 "Журавлик"</t>
  </si>
  <si>
    <t>23. Строительство ограждения территории МОУ "Средняя общеобразовательная школа N 2", расположенного по адресу: Архангельская область, г. Котлас, ул. Кедрова, д. 9</t>
  </si>
  <si>
    <t>24. Устройство ограждения территории здания МДОУ "Детский сад комбинированного вида N 17 "Колобок", расположенного по адресу: г. Котлас, ул. Кедрова, д.8</t>
  </si>
  <si>
    <t>25. Реконструкция кровли здания МДОУ "Детский сад N 54 "Семицветик" (Архангельская обл., г.Котлас, п.Вычегодский, ул.Энгельса, д.67-а)</t>
  </si>
  <si>
    <t>26. Капитальный ремонт муниципальных дошкольных образовательных организаций</t>
  </si>
  <si>
    <t>27. Питание детей из числа льготных категорий</t>
  </si>
  <si>
    <t>28.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</si>
  <si>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29. Благоустройство спортивного стадиона МОУ "Средняя общеобразовательная школа N 4"; "Ремонт спортивной (тренажерной) площадки"; "Текущий ремонт площадки внутреннего двора"</t>
  </si>
  <si>
    <t>30. Приобретение комплектов мебели МОУ "СОШ N4 им. Ю.А.Гагарина"</t>
  </si>
  <si>
    <t>33. Обеспечение бесплатным горячим питанием обучающихся, осваивающих образовательные программы начального общего образования</t>
  </si>
  <si>
    <t>бюджет ГО "Котлас"</t>
  </si>
  <si>
    <t>2. Обеспечение функционирования модели персонифицированного финансирования дополнительного образования детей</t>
  </si>
  <si>
    <t>3. Внедрение модели персонифицированного финансирования дополнительного образования детей в Архангельской области</t>
  </si>
  <si>
    <t>5. Укрепление материально-технической базы учреждений</t>
  </si>
  <si>
    <t>6. 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</si>
  <si>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32. 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области, которым не предусмотрено федеральное софинансирование</t>
  </si>
  <si>
    <t xml:space="preserve">1.7. Подготовка, организация и проведение видеотрансляции на тему «Travel Marketing Conference: продвижение туристических услуг» </t>
  </si>
  <si>
    <t>1.8. "Приобретение информационных табличек на металлической конструкции к фигурам звероящеров в Двинопарке"</t>
  </si>
  <si>
    <t>18. Создание и обеспечение деятельности технозон Детского Арктического Технопарка Архангельской области в муниципальных образовательных организациях Архангельской области</t>
  </si>
  <si>
    <t>3.1. Создание условий для занятий физкультурой и массовым спортом, проведение физкультурно-оздоровительных мероприятий в микрорайонах городского округа "Котлас"</t>
  </si>
  <si>
    <t>3.2. Приобретение спортивного инвентаря, оборудования, спортивной формы</t>
  </si>
  <si>
    <t>5.1. Проведение  физкультурных и спортивно-массовых мероприятий для различных групп населения, проводимых на территории городского округа Архангельской области "Котлас", и участие в вышестоящих мероприятиях по видам спорта</t>
  </si>
  <si>
    <t>5.2. Мероприятия по развитию физической культуры и спорта в муниципальных образованиях</t>
  </si>
  <si>
    <t>7.1. Предоставление мер социальной поддержки в сфере медицинского обеспечения отдельным категориям граждан</t>
  </si>
  <si>
    <t>7.2. Компенсация расходов, связанных с ремонтом жилых помещений ветеранам ВОВ, членам семей военнослужащих, погибших (умерших) при исполнении обязанностей военной службы</t>
  </si>
  <si>
    <t>4.1. Софинансирование капитальных вложений в объекты муниципальной собственности муниципальных образований Архангельской области</t>
  </si>
  <si>
    <t>4.2. Строительство футбольного поля и беговых дорожек на стадионе "Салют", расположенном по адресу: г. Котлас, пр. Мира, 45</t>
  </si>
  <si>
    <t>3.2. 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</si>
  <si>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3.3. Поддержка отрасли культуры</t>
  </si>
  <si>
    <t>3.5. Капитальные и текущие ремонты зданий, помещений муниципальных учреждений, в том числе разработка проектно-сметной документации, локальных сметных расчетов и проверка достоверности  сметной стоимости, материально-техническое оснащение учреждений; аудит пожарной безопасности</t>
  </si>
  <si>
    <t>3.6. Ремонт и приспособление помещений для хранения архивных фондов муниципальных образований Архангельской области</t>
  </si>
  <si>
    <t>3.8. Комплектование книжных фондов библиотек муниципальных образований Архангельской области и подписка на периодическую печать</t>
  </si>
  <si>
    <t>4.3. Социальные выплаты</t>
  </si>
  <si>
    <t>5.1. Мероприятия  в сфере культуры на территории городского округа Архангельской области "Котлас"</t>
  </si>
  <si>
    <t>2.4. Мероприятия по популяризации туристского символа Кот Ласковый и туристского бренда "Северное трехречье"</t>
  </si>
  <si>
    <t>1.1. Субсидии бюджетного учреждения на финансовое обеспечение выполнения муниципального задания  муниципальному учреждению "Молодёжный Центр"</t>
  </si>
  <si>
    <t>6.1. Создание временных рабочих мест для несовершеннолетних в свободное от учебы время</t>
  </si>
  <si>
    <t>И.о. начальника Управления</t>
  </si>
  <si>
    <t>2-97-90</t>
  </si>
  <si>
    <t xml:space="preserve">     Е.Л. Мысова</t>
  </si>
  <si>
    <t>Зам. главного бухгалтера</t>
  </si>
  <si>
    <t>2-75-01</t>
  </si>
  <si>
    <t>Т.М. Мокрецова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</si>
</sst>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b/>
      <sz val="9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8"/>
      <color indexed="10"/>
      <name val="Times New Roman"/>
      <family val="1"/>
      <charset val="204"/>
    </font>
    <font>
      <b/>
      <sz val="9"/>
      <color indexed="36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5" fontId="10" fillId="0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vertical="center" wrapText="1"/>
    </xf>
    <xf numFmtId="165" fontId="10" fillId="0" borderId="2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4" fontId="19" fillId="3" borderId="0" xfId="0" applyNumberFormat="1" applyFont="1" applyFill="1" applyBorder="1" applyAlignment="1">
      <alignment horizontal="right" vertical="center" wrapText="1"/>
    </xf>
    <xf numFmtId="164" fontId="15" fillId="3" borderId="0" xfId="0" applyNumberFormat="1" applyFont="1" applyFill="1" applyBorder="1" applyAlignment="1">
      <alignment horizontal="right" vertical="center" wrapText="1"/>
    </xf>
    <xf numFmtId="164" fontId="10" fillId="3" borderId="0" xfId="0" applyNumberFormat="1" applyFont="1" applyFill="1" applyBorder="1" applyAlignment="1">
      <alignment horizontal="right" vertical="center" wrapText="1"/>
    </xf>
    <xf numFmtId="165" fontId="10" fillId="3" borderId="0" xfId="0" applyNumberFormat="1" applyFont="1" applyFill="1" applyBorder="1" applyAlignment="1">
      <alignment horizontal="right" vertical="center" wrapText="1"/>
    </xf>
    <xf numFmtId="0" fontId="17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left" vertical="center" wrapText="1"/>
    </xf>
    <xf numFmtId="16" fontId="9" fillId="0" borderId="1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165" fontId="9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right" vertical="center" wrapText="1"/>
    </xf>
    <xf numFmtId="164" fontId="22" fillId="3" borderId="1" xfId="0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vertical="center" wrapText="1"/>
    </xf>
    <xf numFmtId="165" fontId="10" fillId="3" borderId="1" xfId="0" applyNumberFormat="1" applyFont="1" applyFill="1" applyBorder="1" applyAlignment="1">
      <alignment vertical="center" wrapText="1"/>
    </xf>
    <xf numFmtId="165" fontId="10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left" vertical="center" wrapText="1"/>
    </xf>
    <xf numFmtId="0" fontId="17" fillId="3" borderId="0" xfId="0" applyFont="1" applyFill="1" applyAlignment="1">
      <alignment horizontal="left" vertical="center" wrapText="1"/>
    </xf>
    <xf numFmtId="164" fontId="2" fillId="3" borderId="0" xfId="0" applyNumberFormat="1" applyFont="1" applyFill="1" applyBorder="1" applyAlignment="1">
      <alignment horizontal="left" wrapText="1"/>
    </xf>
    <xf numFmtId="0" fontId="2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1"/>
  <sheetViews>
    <sheetView tabSelected="1" zoomScaleNormal="100" zoomScaleSheetLayoutView="90" workbookViewId="0">
      <pane ySplit="7" topLeftCell="A8" activePane="bottomLeft" state="frozen"/>
      <selection pane="bottomLeft" activeCell="K141" sqref="K141"/>
    </sheetView>
  </sheetViews>
  <sheetFormatPr defaultRowHeight="11.25" x14ac:dyDescent="0.2"/>
  <cols>
    <col min="1" max="1" width="30.7109375" style="3" customWidth="1"/>
    <col min="2" max="2" width="10.5703125" style="3" customWidth="1"/>
    <col min="3" max="3" width="10.85546875" style="3" customWidth="1"/>
    <col min="4" max="4" width="10.7109375" style="3" customWidth="1"/>
    <col min="5" max="5" width="10" style="3" customWidth="1"/>
    <col min="6" max="7" width="9.5703125" style="54" bestFit="1" customWidth="1"/>
    <col min="8" max="8" width="9.7109375" style="54" bestFit="1" customWidth="1"/>
    <col min="9" max="9" width="10.140625" style="54" customWidth="1"/>
    <col min="10" max="12" width="9.7109375" style="54" bestFit="1" customWidth="1"/>
    <col min="13" max="13" width="10" style="54" customWidth="1"/>
    <col min="14" max="15" width="9.42578125" style="54" bestFit="1" customWidth="1"/>
    <col min="16" max="16" width="9.5703125" style="54" bestFit="1" customWidth="1"/>
    <col min="17" max="17" width="9.42578125" style="54" bestFit="1" customWidth="1"/>
    <col min="18" max="18" width="9.42578125" style="3" customWidth="1"/>
    <col min="19" max="19" width="9.5703125" style="3" customWidth="1"/>
    <col min="20" max="20" width="10" style="3" customWidth="1"/>
    <col min="21" max="16384" width="9.140625" style="3"/>
  </cols>
  <sheetData>
    <row r="1" spans="1:20" s="1" customFormat="1" ht="40.5" customHeight="1" x14ac:dyDescent="0.2">
      <c r="A1" s="91" t="s">
        <v>60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</row>
    <row r="2" spans="1:20" s="1" customFormat="1" ht="60" customHeight="1" x14ac:dyDescent="0.2">
      <c r="A2" s="91" t="s">
        <v>73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</row>
    <row r="3" spans="1:20" s="1" customFormat="1" ht="14.25" customHeight="1" x14ac:dyDescent="0.2">
      <c r="A3" s="14"/>
      <c r="B3" s="14"/>
      <c r="C3" s="14"/>
      <c r="D3" s="14"/>
      <c r="E3" s="1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14"/>
      <c r="S3" s="14"/>
      <c r="T3" s="14"/>
    </row>
    <row r="4" spans="1:20" s="2" customFormat="1" ht="15.75" customHeight="1" x14ac:dyDescent="0.2">
      <c r="A4" s="92" t="s">
        <v>8</v>
      </c>
      <c r="B4" s="92" t="s">
        <v>4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 t="s">
        <v>5</v>
      </c>
      <c r="S4" s="92"/>
      <c r="T4" s="92"/>
    </row>
    <row r="5" spans="1:20" s="2" customFormat="1" ht="18" customHeight="1" x14ac:dyDescent="0.2">
      <c r="A5" s="92"/>
      <c r="B5" s="92" t="s">
        <v>1</v>
      </c>
      <c r="C5" s="92"/>
      <c r="D5" s="92"/>
      <c r="E5" s="92"/>
      <c r="F5" s="93" t="s">
        <v>100</v>
      </c>
      <c r="G5" s="93"/>
      <c r="H5" s="93"/>
      <c r="I5" s="93"/>
      <c r="J5" s="93" t="s">
        <v>2</v>
      </c>
      <c r="K5" s="93"/>
      <c r="L5" s="93"/>
      <c r="M5" s="93"/>
      <c r="N5" s="93" t="s">
        <v>3</v>
      </c>
      <c r="O5" s="93"/>
      <c r="P5" s="93"/>
      <c r="Q5" s="93"/>
      <c r="R5" s="92"/>
      <c r="S5" s="92"/>
      <c r="T5" s="92"/>
    </row>
    <row r="6" spans="1:20" ht="96.75" customHeight="1" x14ac:dyDescent="0.2">
      <c r="A6" s="92"/>
      <c r="B6" s="5" t="s">
        <v>16</v>
      </c>
      <c r="C6" s="5" t="s">
        <v>6</v>
      </c>
      <c r="D6" s="5" t="s">
        <v>17</v>
      </c>
      <c r="E6" s="5" t="s">
        <v>0</v>
      </c>
      <c r="F6" s="85" t="s">
        <v>16</v>
      </c>
      <c r="G6" s="85" t="s">
        <v>6</v>
      </c>
      <c r="H6" s="85" t="s">
        <v>18</v>
      </c>
      <c r="I6" s="85" t="s">
        <v>0</v>
      </c>
      <c r="J6" s="85" t="s">
        <v>16</v>
      </c>
      <c r="K6" s="85" t="s">
        <v>6</v>
      </c>
      <c r="L6" s="85" t="s">
        <v>18</v>
      </c>
      <c r="M6" s="85" t="s">
        <v>0</v>
      </c>
      <c r="N6" s="85" t="s">
        <v>16</v>
      </c>
      <c r="O6" s="85" t="s">
        <v>6</v>
      </c>
      <c r="P6" s="85" t="s">
        <v>18</v>
      </c>
      <c r="Q6" s="85" t="s">
        <v>0</v>
      </c>
      <c r="R6" s="75" t="s">
        <v>24</v>
      </c>
      <c r="S6" s="5" t="s">
        <v>7</v>
      </c>
      <c r="T6" s="5" t="s">
        <v>23</v>
      </c>
    </row>
    <row r="7" spans="1:20" ht="1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85">
        <v>6</v>
      </c>
      <c r="G7" s="85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75">
        <v>18</v>
      </c>
      <c r="S7" s="5">
        <v>19</v>
      </c>
      <c r="T7" s="5">
        <v>20</v>
      </c>
    </row>
    <row r="8" spans="1:20" ht="45.75" customHeight="1" x14ac:dyDescent="0.2">
      <c r="A8" s="17" t="s">
        <v>67</v>
      </c>
      <c r="B8" s="24"/>
      <c r="C8" s="24"/>
      <c r="D8" s="24"/>
      <c r="E8" s="24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24"/>
      <c r="T8" s="24"/>
    </row>
    <row r="9" spans="1:20" ht="41.25" customHeight="1" x14ac:dyDescent="0.2">
      <c r="A9" s="6" t="s">
        <v>10</v>
      </c>
      <c r="B9" s="56">
        <f t="shared" ref="B9:E18" si="0">F9+J9+N9</f>
        <v>1197871.2</v>
      </c>
      <c r="C9" s="56">
        <f t="shared" si="0"/>
        <v>1180714.6000000001</v>
      </c>
      <c r="D9" s="56">
        <f t="shared" si="0"/>
        <v>1202316</v>
      </c>
      <c r="E9" s="56">
        <f t="shared" si="0"/>
        <v>1200846.8</v>
      </c>
      <c r="F9" s="56">
        <v>311554.59999999998</v>
      </c>
      <c r="G9" s="56">
        <v>321827.59999999998</v>
      </c>
      <c r="H9" s="56">
        <v>315999.40000000002</v>
      </c>
      <c r="I9" s="56">
        <v>315777.7</v>
      </c>
      <c r="J9" s="56">
        <v>886316.6</v>
      </c>
      <c r="K9" s="56">
        <v>858887</v>
      </c>
      <c r="L9" s="56">
        <v>886316.6</v>
      </c>
      <c r="M9" s="56">
        <v>885069.1</v>
      </c>
      <c r="N9" s="56">
        <v>0</v>
      </c>
      <c r="O9" s="56">
        <v>0</v>
      </c>
      <c r="P9" s="56">
        <v>0</v>
      </c>
      <c r="Q9" s="56">
        <v>0</v>
      </c>
      <c r="R9" s="76">
        <f t="shared" ref="R9:R23" si="1">E9/B9</f>
        <v>1.0024840734129012</v>
      </c>
      <c r="S9" s="25">
        <f>E9/C9</f>
        <v>1.0170508605551247</v>
      </c>
      <c r="T9" s="26">
        <f>E9/D9</f>
        <v>0.99877802507826563</v>
      </c>
    </row>
    <row r="10" spans="1:20" ht="56.25" customHeight="1" x14ac:dyDescent="0.2">
      <c r="A10" s="6" t="s">
        <v>101</v>
      </c>
      <c r="B10" s="56">
        <f t="shared" si="0"/>
        <v>7975.1</v>
      </c>
      <c r="C10" s="56">
        <f t="shared" si="0"/>
        <v>0</v>
      </c>
      <c r="D10" s="56">
        <f t="shared" si="0"/>
        <v>4980.8999999999996</v>
      </c>
      <c r="E10" s="56">
        <f t="shared" si="0"/>
        <v>4980.8999999999996</v>
      </c>
      <c r="F10" s="56">
        <v>7975.1</v>
      </c>
      <c r="G10" s="56">
        <v>0</v>
      </c>
      <c r="H10" s="56">
        <v>4980.8999999999996</v>
      </c>
      <c r="I10" s="56">
        <v>4980.8999999999996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56">
        <v>0</v>
      </c>
      <c r="Q10" s="56">
        <v>0</v>
      </c>
      <c r="R10" s="76">
        <f t="shared" si="1"/>
        <v>0.62455643189427079</v>
      </c>
      <c r="S10" s="18">
        <v>0</v>
      </c>
      <c r="T10" s="26">
        <f>E10/D10</f>
        <v>1</v>
      </c>
    </row>
    <row r="11" spans="1:20" ht="62.25" customHeight="1" x14ac:dyDescent="0.2">
      <c r="A11" s="6" t="s">
        <v>102</v>
      </c>
      <c r="B11" s="56">
        <f t="shared" ref="B11:E11" si="2">F11+J11+N11</f>
        <v>4309.8999999999996</v>
      </c>
      <c r="C11" s="56">
        <f t="shared" si="2"/>
        <v>0</v>
      </c>
      <c r="D11" s="56">
        <f t="shared" si="2"/>
        <v>4309.8999999999996</v>
      </c>
      <c r="E11" s="56">
        <f t="shared" si="2"/>
        <v>3413.4</v>
      </c>
      <c r="F11" s="56">
        <v>86.2</v>
      </c>
      <c r="G11" s="56">
        <v>0</v>
      </c>
      <c r="H11" s="56">
        <f>86.2</f>
        <v>86.2</v>
      </c>
      <c r="I11" s="56">
        <v>68.3</v>
      </c>
      <c r="J11" s="56">
        <v>4223.7</v>
      </c>
      <c r="K11" s="56">
        <v>0</v>
      </c>
      <c r="L11" s="56">
        <v>4223.7</v>
      </c>
      <c r="M11" s="56">
        <v>3345.1</v>
      </c>
      <c r="N11" s="56">
        <v>0</v>
      </c>
      <c r="O11" s="56">
        <v>0</v>
      </c>
      <c r="P11" s="56">
        <v>0</v>
      </c>
      <c r="Q11" s="56">
        <v>0</v>
      </c>
      <c r="R11" s="76">
        <f t="shared" si="1"/>
        <v>0.79199053342304937</v>
      </c>
      <c r="S11" s="18">
        <v>0</v>
      </c>
      <c r="T11" s="26">
        <f>E11/D11</f>
        <v>0.79199053342304937</v>
      </c>
    </row>
    <row r="12" spans="1:20" ht="23.25" customHeight="1" x14ac:dyDescent="0.2">
      <c r="A12" s="6" t="s">
        <v>75</v>
      </c>
      <c r="B12" s="56">
        <f t="shared" si="0"/>
        <v>6625.7</v>
      </c>
      <c r="C12" s="56">
        <f t="shared" si="0"/>
        <v>7207.6</v>
      </c>
      <c r="D12" s="56">
        <f t="shared" si="0"/>
        <v>5778.3</v>
      </c>
      <c r="E12" s="56">
        <f t="shared" si="0"/>
        <v>5679.6</v>
      </c>
      <c r="F12" s="56">
        <v>6625.7</v>
      </c>
      <c r="G12" s="56">
        <v>7207.6</v>
      </c>
      <c r="H12" s="56">
        <v>5778.3</v>
      </c>
      <c r="I12" s="56">
        <v>5679.6</v>
      </c>
      <c r="J12" s="56">
        <v>0</v>
      </c>
      <c r="K12" s="56">
        <v>0</v>
      </c>
      <c r="L12" s="56">
        <v>0</v>
      </c>
      <c r="M12" s="56">
        <v>0</v>
      </c>
      <c r="N12" s="56">
        <v>0</v>
      </c>
      <c r="O12" s="56">
        <v>0</v>
      </c>
      <c r="P12" s="56">
        <v>0</v>
      </c>
      <c r="Q12" s="56">
        <v>0</v>
      </c>
      <c r="R12" s="76">
        <f t="shared" si="1"/>
        <v>0.85720754033536084</v>
      </c>
      <c r="S12" s="25">
        <f>E12/C12</f>
        <v>0.78800155391531168</v>
      </c>
      <c r="T12" s="26">
        <f>E12/D12</f>
        <v>0.98291885156533931</v>
      </c>
    </row>
    <row r="13" spans="1:20" ht="51.75" customHeight="1" x14ac:dyDescent="0.2">
      <c r="A13" s="6" t="s">
        <v>103</v>
      </c>
      <c r="B13" s="56">
        <f t="shared" si="0"/>
        <v>14614.1</v>
      </c>
      <c r="C13" s="56">
        <f t="shared" si="0"/>
        <v>9388</v>
      </c>
      <c r="D13" s="56">
        <f t="shared" si="0"/>
        <v>16848.3</v>
      </c>
      <c r="E13" s="56">
        <f t="shared" si="0"/>
        <v>16809.5</v>
      </c>
      <c r="F13" s="56">
        <v>14614.1</v>
      </c>
      <c r="G13" s="56">
        <v>9388</v>
      </c>
      <c r="H13" s="56">
        <v>16848.3</v>
      </c>
      <c r="I13" s="56">
        <v>16809.5</v>
      </c>
      <c r="J13" s="56">
        <v>0</v>
      </c>
      <c r="K13" s="56">
        <v>0</v>
      </c>
      <c r="L13" s="56">
        <v>0</v>
      </c>
      <c r="M13" s="56">
        <v>0</v>
      </c>
      <c r="N13" s="56">
        <v>0</v>
      </c>
      <c r="O13" s="56">
        <v>0</v>
      </c>
      <c r="P13" s="56">
        <v>0</v>
      </c>
      <c r="Q13" s="56">
        <v>0</v>
      </c>
      <c r="R13" s="76">
        <f t="shared" si="1"/>
        <v>1.15022478291513</v>
      </c>
      <c r="S13" s="25">
        <f>E13/C13</f>
        <v>1.7905304644226672</v>
      </c>
      <c r="T13" s="26">
        <f>E13/D13</f>
        <v>0.99769709703649634</v>
      </c>
    </row>
    <row r="14" spans="1:20" ht="78" customHeight="1" x14ac:dyDescent="0.2">
      <c r="A14" s="6" t="s">
        <v>104</v>
      </c>
      <c r="B14" s="56">
        <f t="shared" si="0"/>
        <v>5018.6000000000004</v>
      </c>
      <c r="C14" s="56">
        <f t="shared" si="0"/>
        <v>5018.6000000000004</v>
      </c>
      <c r="D14" s="56">
        <f t="shared" si="0"/>
        <v>59.6</v>
      </c>
      <c r="E14" s="56">
        <f t="shared" si="0"/>
        <v>59.6</v>
      </c>
      <c r="F14" s="56">
        <v>0</v>
      </c>
      <c r="G14" s="56">
        <v>0</v>
      </c>
      <c r="H14" s="56">
        <v>0</v>
      </c>
      <c r="I14" s="56">
        <v>0</v>
      </c>
      <c r="J14" s="56">
        <v>5018.6000000000004</v>
      </c>
      <c r="K14" s="56">
        <v>5018.6000000000004</v>
      </c>
      <c r="L14" s="56">
        <v>59.6</v>
      </c>
      <c r="M14" s="56">
        <v>59.6</v>
      </c>
      <c r="N14" s="56">
        <v>0</v>
      </c>
      <c r="O14" s="56">
        <v>0</v>
      </c>
      <c r="P14" s="56">
        <v>0</v>
      </c>
      <c r="Q14" s="56">
        <v>0</v>
      </c>
      <c r="R14" s="64">
        <f t="shared" si="1"/>
        <v>1.1875821942374366E-2</v>
      </c>
      <c r="S14" s="25">
        <f>E14/C14</f>
        <v>1.1875821942374366E-2</v>
      </c>
      <c r="T14" s="45">
        <f t="shared" ref="T14:T20" si="3">E14/D14</f>
        <v>1</v>
      </c>
    </row>
    <row r="15" spans="1:20" ht="36.75" customHeight="1" x14ac:dyDescent="0.2">
      <c r="A15" s="6" t="s">
        <v>76</v>
      </c>
      <c r="B15" s="56">
        <f t="shared" si="0"/>
        <v>2339.5</v>
      </c>
      <c r="C15" s="56">
        <f t="shared" si="0"/>
        <v>1252.9000000000001</v>
      </c>
      <c r="D15" s="56">
        <f t="shared" si="0"/>
        <v>1803.9</v>
      </c>
      <c r="E15" s="56">
        <f t="shared" si="0"/>
        <v>1758.7</v>
      </c>
      <c r="F15" s="56">
        <v>2339.5</v>
      </c>
      <c r="G15" s="56">
        <v>1252.9000000000001</v>
      </c>
      <c r="H15" s="56">
        <v>1803.9</v>
      </c>
      <c r="I15" s="56">
        <v>1758.7</v>
      </c>
      <c r="J15" s="56">
        <v>0</v>
      </c>
      <c r="K15" s="56">
        <v>0</v>
      </c>
      <c r="L15" s="56">
        <v>0</v>
      </c>
      <c r="M15" s="56">
        <v>0</v>
      </c>
      <c r="N15" s="56">
        <v>0</v>
      </c>
      <c r="O15" s="56">
        <v>0</v>
      </c>
      <c r="P15" s="56">
        <v>0</v>
      </c>
      <c r="Q15" s="56">
        <v>0</v>
      </c>
      <c r="R15" s="64">
        <f t="shared" si="1"/>
        <v>0.75174182517631971</v>
      </c>
      <c r="S15" s="25">
        <f>E15/C15</f>
        <v>1.4037034080932236</v>
      </c>
      <c r="T15" s="45">
        <f t="shared" si="3"/>
        <v>0.9749431786684406</v>
      </c>
    </row>
    <row r="16" spans="1:20" ht="71.25" customHeight="1" x14ac:dyDescent="0.2">
      <c r="A16" s="6" t="s">
        <v>77</v>
      </c>
      <c r="B16" s="56">
        <f t="shared" si="0"/>
        <v>316</v>
      </c>
      <c r="C16" s="56">
        <f t="shared" si="0"/>
        <v>0</v>
      </c>
      <c r="D16" s="56">
        <f t="shared" si="0"/>
        <v>316</v>
      </c>
      <c r="E16" s="56">
        <f t="shared" si="0"/>
        <v>316</v>
      </c>
      <c r="F16" s="56">
        <v>55</v>
      </c>
      <c r="G16" s="56">
        <v>0</v>
      </c>
      <c r="H16" s="56">
        <v>55</v>
      </c>
      <c r="I16" s="56">
        <v>55</v>
      </c>
      <c r="J16" s="56">
        <v>261</v>
      </c>
      <c r="K16" s="56">
        <v>0</v>
      </c>
      <c r="L16" s="56">
        <v>261</v>
      </c>
      <c r="M16" s="56">
        <v>261</v>
      </c>
      <c r="N16" s="56">
        <v>0</v>
      </c>
      <c r="O16" s="56">
        <v>0</v>
      </c>
      <c r="P16" s="56">
        <v>0</v>
      </c>
      <c r="Q16" s="56">
        <v>0</v>
      </c>
      <c r="R16" s="76">
        <f t="shared" si="1"/>
        <v>1</v>
      </c>
      <c r="S16" s="18">
        <v>0</v>
      </c>
      <c r="T16" s="45">
        <f t="shared" si="3"/>
        <v>1</v>
      </c>
    </row>
    <row r="17" spans="1:20" ht="18.75" customHeight="1" x14ac:dyDescent="0.2">
      <c r="A17" s="6" t="s">
        <v>78</v>
      </c>
      <c r="B17" s="56">
        <f>F17+J17+N17</f>
        <v>50752.6</v>
      </c>
      <c r="C17" s="56">
        <f t="shared" ref="C17:C32" si="4">G17+K17+O17</f>
        <v>50574.399999999994</v>
      </c>
      <c r="D17" s="56">
        <f t="shared" ref="D17:D32" si="5">H17+L17+P17</f>
        <v>45043</v>
      </c>
      <c r="E17" s="56">
        <f t="shared" si="0"/>
        <v>43209.5</v>
      </c>
      <c r="F17" s="56">
        <v>6224</v>
      </c>
      <c r="G17" s="56">
        <v>5351.2</v>
      </c>
      <c r="H17" s="56">
        <v>5043</v>
      </c>
      <c r="I17" s="56">
        <v>4742.1000000000004</v>
      </c>
      <c r="J17" s="56">
        <v>44528.6</v>
      </c>
      <c r="K17" s="56">
        <v>45223.199999999997</v>
      </c>
      <c r="L17" s="56">
        <v>40000</v>
      </c>
      <c r="M17" s="56">
        <v>38467.4</v>
      </c>
      <c r="N17" s="56">
        <v>0</v>
      </c>
      <c r="O17" s="56">
        <v>0</v>
      </c>
      <c r="P17" s="56">
        <v>0</v>
      </c>
      <c r="Q17" s="56">
        <v>0</v>
      </c>
      <c r="R17" s="76">
        <f t="shared" si="1"/>
        <v>0.85137510196521959</v>
      </c>
      <c r="S17" s="25">
        <f t="shared" ref="S17:S22" si="6">E17/C17</f>
        <v>0.85437494068145159</v>
      </c>
      <c r="T17" s="45">
        <f t="shared" si="3"/>
        <v>0.95929445196811935</v>
      </c>
    </row>
    <row r="18" spans="1:20" ht="138" customHeight="1" x14ac:dyDescent="0.2">
      <c r="A18" s="6" t="s">
        <v>79</v>
      </c>
      <c r="B18" s="56">
        <f>F18+J18+N18</f>
        <v>14.4</v>
      </c>
      <c r="C18" s="56">
        <f>G18+K18+O18</f>
        <v>14.4</v>
      </c>
      <c r="D18" s="56">
        <f>H18+L18+P18</f>
        <v>14.4</v>
      </c>
      <c r="E18" s="56">
        <f t="shared" si="0"/>
        <v>14.4</v>
      </c>
      <c r="F18" s="56">
        <v>14</v>
      </c>
      <c r="G18" s="56">
        <v>14</v>
      </c>
      <c r="H18" s="56">
        <v>14</v>
      </c>
      <c r="I18" s="56">
        <v>14</v>
      </c>
      <c r="J18" s="56">
        <v>0.4</v>
      </c>
      <c r="K18" s="56">
        <v>0.4</v>
      </c>
      <c r="L18" s="56">
        <v>0.4</v>
      </c>
      <c r="M18" s="56">
        <v>0.4</v>
      </c>
      <c r="N18" s="56">
        <v>0</v>
      </c>
      <c r="O18" s="56">
        <v>0</v>
      </c>
      <c r="P18" s="56">
        <v>0</v>
      </c>
      <c r="Q18" s="56">
        <v>0</v>
      </c>
      <c r="R18" s="76">
        <f t="shared" si="1"/>
        <v>1</v>
      </c>
      <c r="S18" s="18">
        <f t="shared" si="6"/>
        <v>1</v>
      </c>
      <c r="T18" s="45">
        <f>E18/D18</f>
        <v>1</v>
      </c>
    </row>
    <row r="19" spans="1:20" ht="117.75" customHeight="1" x14ac:dyDescent="0.2">
      <c r="A19" s="6" t="s">
        <v>80</v>
      </c>
      <c r="B19" s="56">
        <f t="shared" ref="B19:B32" si="7">F19+J19+N19</f>
        <v>14658.7</v>
      </c>
      <c r="C19" s="56">
        <f t="shared" si="4"/>
        <v>13763</v>
      </c>
      <c r="D19" s="56">
        <f t="shared" si="5"/>
        <v>14658.7</v>
      </c>
      <c r="E19" s="56">
        <f>I19+M19+Q19</f>
        <v>14104.1</v>
      </c>
      <c r="F19" s="56">
        <v>0</v>
      </c>
      <c r="G19" s="56">
        <v>0</v>
      </c>
      <c r="H19" s="56">
        <v>0</v>
      </c>
      <c r="I19" s="56">
        <v>0</v>
      </c>
      <c r="J19" s="56">
        <v>14658.7</v>
      </c>
      <c r="K19" s="56">
        <v>13763</v>
      </c>
      <c r="L19" s="56">
        <v>14658.7</v>
      </c>
      <c r="M19" s="56">
        <v>14104.1</v>
      </c>
      <c r="N19" s="56">
        <v>0</v>
      </c>
      <c r="O19" s="56">
        <v>0</v>
      </c>
      <c r="P19" s="56">
        <v>0</v>
      </c>
      <c r="Q19" s="56">
        <v>0</v>
      </c>
      <c r="R19" s="64">
        <f t="shared" si="1"/>
        <v>0.96216581279376745</v>
      </c>
      <c r="S19" s="25">
        <f t="shared" si="6"/>
        <v>1.0247838407323986</v>
      </c>
      <c r="T19" s="45">
        <f t="shared" si="3"/>
        <v>0.96216581279376745</v>
      </c>
    </row>
    <row r="20" spans="1:20" ht="54" customHeight="1" x14ac:dyDescent="0.2">
      <c r="A20" s="33" t="s">
        <v>81</v>
      </c>
      <c r="B20" s="56">
        <f>F20+J20+N20</f>
        <v>5026.3999999999996</v>
      </c>
      <c r="C20" s="56">
        <f t="shared" si="4"/>
        <v>5561</v>
      </c>
      <c r="D20" s="56">
        <f t="shared" si="5"/>
        <v>3240</v>
      </c>
      <c r="E20" s="56">
        <f>I20+M20+Q20</f>
        <v>2995.1</v>
      </c>
      <c r="F20" s="56">
        <v>5026.3999999999996</v>
      </c>
      <c r="G20" s="56">
        <v>5561</v>
      </c>
      <c r="H20" s="56">
        <v>3240</v>
      </c>
      <c r="I20" s="56">
        <v>2995.1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6">
        <v>0</v>
      </c>
      <c r="R20" s="64">
        <f t="shared" si="1"/>
        <v>0.595873786407767</v>
      </c>
      <c r="S20" s="25">
        <f t="shared" si="6"/>
        <v>0.53859018162201044</v>
      </c>
      <c r="T20" s="45">
        <f t="shared" si="3"/>
        <v>0.92441358024691356</v>
      </c>
    </row>
    <row r="21" spans="1:20" ht="51.75" customHeight="1" x14ac:dyDescent="0.2">
      <c r="A21" s="6" t="s">
        <v>82</v>
      </c>
      <c r="B21" s="56">
        <f>F21+J21+N21</f>
        <v>58</v>
      </c>
      <c r="C21" s="56">
        <f>G21+K21+O21</f>
        <v>96.2</v>
      </c>
      <c r="D21" s="56">
        <f>H21+L21+P21</f>
        <v>48.1</v>
      </c>
      <c r="E21" s="56">
        <f>I21+M21+Q21</f>
        <v>48.1</v>
      </c>
      <c r="F21" s="56">
        <v>0</v>
      </c>
      <c r="G21" s="56">
        <v>0</v>
      </c>
      <c r="H21" s="56">
        <v>0</v>
      </c>
      <c r="I21" s="56">
        <v>0</v>
      </c>
      <c r="J21" s="56">
        <v>58</v>
      </c>
      <c r="K21" s="56">
        <v>96.2</v>
      </c>
      <c r="L21" s="56">
        <v>48.1</v>
      </c>
      <c r="M21" s="56">
        <v>48.1</v>
      </c>
      <c r="N21" s="56">
        <v>0</v>
      </c>
      <c r="O21" s="56">
        <v>0</v>
      </c>
      <c r="P21" s="56">
        <v>0</v>
      </c>
      <c r="Q21" s="56">
        <v>0</v>
      </c>
      <c r="R21" s="64">
        <f t="shared" si="1"/>
        <v>0.82931034482758625</v>
      </c>
      <c r="S21" s="25">
        <f t="shared" si="6"/>
        <v>0.5</v>
      </c>
      <c r="T21" s="45">
        <f>E21/D21</f>
        <v>1</v>
      </c>
    </row>
    <row r="22" spans="1:20" ht="75.75" customHeight="1" x14ac:dyDescent="0.2">
      <c r="A22" s="29" t="s">
        <v>83</v>
      </c>
      <c r="B22" s="56">
        <f t="shared" si="7"/>
        <v>27547.199999999997</v>
      </c>
      <c r="C22" s="56">
        <f>G22+K22+O22</f>
        <v>14512.099999999999</v>
      </c>
      <c r="D22" s="56">
        <f>H22+L22+P22</f>
        <v>27547.199999999997</v>
      </c>
      <c r="E22" s="56">
        <f>I22+M22+Q22</f>
        <v>27540.1</v>
      </c>
      <c r="F22" s="56">
        <v>0</v>
      </c>
      <c r="G22" s="56">
        <v>0</v>
      </c>
      <c r="H22" s="56">
        <v>0</v>
      </c>
      <c r="I22" s="56">
        <v>0</v>
      </c>
      <c r="J22" s="56">
        <v>19289.8</v>
      </c>
      <c r="K22" s="56">
        <v>10824.8</v>
      </c>
      <c r="L22" s="56">
        <v>19289.8</v>
      </c>
      <c r="M22" s="56">
        <v>19282.7</v>
      </c>
      <c r="N22" s="56">
        <v>8257.4</v>
      </c>
      <c r="O22" s="56">
        <v>3687.3</v>
      </c>
      <c r="P22" s="56">
        <v>8257.4</v>
      </c>
      <c r="Q22" s="56">
        <v>8257.4</v>
      </c>
      <c r="R22" s="64">
        <f t="shared" si="1"/>
        <v>0.99974226055642679</v>
      </c>
      <c r="S22" s="25">
        <f t="shared" si="6"/>
        <v>1.897733615396807</v>
      </c>
      <c r="T22" s="45">
        <f>E22/D22</f>
        <v>0.99974226055642679</v>
      </c>
    </row>
    <row r="23" spans="1:20" ht="54" customHeight="1" x14ac:dyDescent="0.2">
      <c r="A23" s="6" t="s">
        <v>84</v>
      </c>
      <c r="B23" s="56">
        <f t="shared" si="7"/>
        <v>2390</v>
      </c>
      <c r="C23" s="56">
        <f t="shared" si="4"/>
        <v>0</v>
      </c>
      <c r="D23" s="56">
        <f t="shared" si="5"/>
        <v>2390</v>
      </c>
      <c r="E23" s="56">
        <f t="shared" ref="E23:E32" si="8">I23+M23+Q23</f>
        <v>2390</v>
      </c>
      <c r="F23" s="56">
        <v>1390</v>
      </c>
      <c r="G23" s="56">
        <v>0</v>
      </c>
      <c r="H23" s="56">
        <v>1390</v>
      </c>
      <c r="I23" s="56">
        <v>1390</v>
      </c>
      <c r="J23" s="56">
        <v>1000</v>
      </c>
      <c r="K23" s="56">
        <v>0</v>
      </c>
      <c r="L23" s="56">
        <v>1000</v>
      </c>
      <c r="M23" s="56">
        <v>1000</v>
      </c>
      <c r="N23" s="56">
        <v>0</v>
      </c>
      <c r="O23" s="56">
        <v>0</v>
      </c>
      <c r="P23" s="56">
        <v>0</v>
      </c>
      <c r="Q23" s="56">
        <v>0</v>
      </c>
      <c r="R23" s="76">
        <f t="shared" si="1"/>
        <v>1</v>
      </c>
      <c r="S23" s="18">
        <v>0</v>
      </c>
      <c r="T23" s="45">
        <f>E23/D23</f>
        <v>1</v>
      </c>
    </row>
    <row r="24" spans="1:20" ht="53.25" hidden="1" customHeight="1" x14ac:dyDescent="0.2">
      <c r="A24" s="6" t="s">
        <v>85</v>
      </c>
      <c r="B24" s="56">
        <f t="shared" si="7"/>
        <v>0</v>
      </c>
      <c r="C24" s="56">
        <f t="shared" si="4"/>
        <v>0</v>
      </c>
      <c r="D24" s="56">
        <f t="shared" si="5"/>
        <v>0</v>
      </c>
      <c r="E24" s="56">
        <f t="shared" si="8"/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6">
        <v>0</v>
      </c>
      <c r="N24" s="56">
        <v>0</v>
      </c>
      <c r="O24" s="56">
        <v>0</v>
      </c>
      <c r="P24" s="56">
        <v>0</v>
      </c>
      <c r="Q24" s="56">
        <v>0</v>
      </c>
      <c r="R24" s="64">
        <v>0</v>
      </c>
      <c r="S24" s="18">
        <v>0</v>
      </c>
      <c r="T24" s="45">
        <v>0</v>
      </c>
    </row>
    <row r="25" spans="1:20" ht="34.5" hidden="1" customHeight="1" x14ac:dyDescent="0.2">
      <c r="A25" s="6" t="s">
        <v>86</v>
      </c>
      <c r="B25" s="56">
        <f t="shared" si="7"/>
        <v>0</v>
      </c>
      <c r="C25" s="56">
        <f t="shared" si="4"/>
        <v>0</v>
      </c>
      <c r="D25" s="56">
        <f t="shared" si="5"/>
        <v>0</v>
      </c>
      <c r="E25" s="56">
        <f t="shared" si="8"/>
        <v>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56">
        <v>0</v>
      </c>
      <c r="O25" s="56">
        <v>0</v>
      </c>
      <c r="P25" s="56">
        <v>0</v>
      </c>
      <c r="Q25" s="56">
        <v>0</v>
      </c>
      <c r="R25" s="64">
        <v>0</v>
      </c>
      <c r="S25" s="18">
        <v>0</v>
      </c>
      <c r="T25" s="45">
        <v>0</v>
      </c>
    </row>
    <row r="26" spans="1:20" ht="75.75" hidden="1" customHeight="1" x14ac:dyDescent="0.2">
      <c r="A26" s="6" t="s">
        <v>108</v>
      </c>
      <c r="B26" s="56">
        <f t="shared" si="7"/>
        <v>0</v>
      </c>
      <c r="C26" s="56">
        <f t="shared" si="4"/>
        <v>0</v>
      </c>
      <c r="D26" s="56">
        <f t="shared" si="5"/>
        <v>0</v>
      </c>
      <c r="E26" s="56">
        <f t="shared" si="8"/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  <c r="Q26" s="56">
        <v>0</v>
      </c>
      <c r="R26" s="64">
        <v>0</v>
      </c>
      <c r="S26" s="25">
        <v>0</v>
      </c>
      <c r="T26" s="45">
        <v>0</v>
      </c>
    </row>
    <row r="27" spans="1:20" ht="75.75" hidden="1" customHeight="1" x14ac:dyDescent="0.2">
      <c r="A27" s="6" t="s">
        <v>87</v>
      </c>
      <c r="B27" s="56">
        <f t="shared" si="7"/>
        <v>0</v>
      </c>
      <c r="C27" s="56">
        <f t="shared" si="4"/>
        <v>0</v>
      </c>
      <c r="D27" s="56">
        <f t="shared" si="5"/>
        <v>0</v>
      </c>
      <c r="E27" s="56">
        <f t="shared" si="8"/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56">
        <v>0</v>
      </c>
      <c r="O27" s="56">
        <v>0</v>
      </c>
      <c r="P27" s="56">
        <v>0</v>
      </c>
      <c r="Q27" s="56">
        <v>0</v>
      </c>
      <c r="R27" s="64">
        <v>0</v>
      </c>
      <c r="S27" s="25">
        <v>0</v>
      </c>
      <c r="T27" s="45">
        <v>0</v>
      </c>
    </row>
    <row r="28" spans="1:20" ht="75" customHeight="1" x14ac:dyDescent="0.2">
      <c r="A28" s="6" t="s">
        <v>88</v>
      </c>
      <c r="B28" s="56">
        <f t="shared" si="7"/>
        <v>891.90000000000009</v>
      </c>
      <c r="C28" s="56">
        <f t="shared" si="4"/>
        <v>0</v>
      </c>
      <c r="D28" s="56">
        <f t="shared" si="5"/>
        <v>891.8</v>
      </c>
      <c r="E28" s="56">
        <f t="shared" si="8"/>
        <v>891.8</v>
      </c>
      <c r="F28" s="56">
        <v>365.7</v>
      </c>
      <c r="G28" s="56">
        <v>0</v>
      </c>
      <c r="H28" s="56">
        <v>365.7</v>
      </c>
      <c r="I28" s="56">
        <v>365.7</v>
      </c>
      <c r="J28" s="56">
        <v>526.20000000000005</v>
      </c>
      <c r="K28" s="56">
        <v>0</v>
      </c>
      <c r="L28" s="56">
        <v>526.1</v>
      </c>
      <c r="M28" s="56">
        <v>526.1</v>
      </c>
      <c r="N28" s="56">
        <v>0</v>
      </c>
      <c r="O28" s="56">
        <v>0</v>
      </c>
      <c r="P28" s="56">
        <v>0</v>
      </c>
      <c r="Q28" s="56">
        <v>0</v>
      </c>
      <c r="R28" s="76">
        <f t="shared" ref="R28" si="9">E28/B28</f>
        <v>0.9998878798071531</v>
      </c>
      <c r="S28" s="25">
        <v>0</v>
      </c>
      <c r="T28" s="45">
        <f>E28/D28</f>
        <v>1</v>
      </c>
    </row>
    <row r="29" spans="1:20" ht="0.75" hidden="1" customHeight="1" x14ac:dyDescent="0.2">
      <c r="A29" s="6" t="s">
        <v>89</v>
      </c>
      <c r="B29" s="56">
        <f t="shared" si="7"/>
        <v>0</v>
      </c>
      <c r="C29" s="56">
        <f t="shared" si="4"/>
        <v>0</v>
      </c>
      <c r="D29" s="56">
        <f t="shared" si="5"/>
        <v>0</v>
      </c>
      <c r="E29" s="56">
        <f t="shared" si="8"/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6">
        <v>0</v>
      </c>
      <c r="R29" s="64">
        <v>0</v>
      </c>
      <c r="S29" s="25">
        <v>0</v>
      </c>
      <c r="T29" s="45">
        <v>0</v>
      </c>
    </row>
    <row r="30" spans="1:20" ht="75.75" hidden="1" customHeight="1" x14ac:dyDescent="0.2">
      <c r="A30" s="6" t="s">
        <v>90</v>
      </c>
      <c r="B30" s="56">
        <f t="shared" si="7"/>
        <v>0</v>
      </c>
      <c r="C30" s="56">
        <f t="shared" si="4"/>
        <v>0</v>
      </c>
      <c r="D30" s="56">
        <f t="shared" si="5"/>
        <v>0</v>
      </c>
      <c r="E30" s="56">
        <f t="shared" si="8"/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64">
        <v>0</v>
      </c>
      <c r="S30" s="25">
        <v>0</v>
      </c>
      <c r="T30" s="45">
        <v>0</v>
      </c>
    </row>
    <row r="31" spans="1:20" ht="75" customHeight="1" x14ac:dyDescent="0.2">
      <c r="A31" s="6" t="s">
        <v>91</v>
      </c>
      <c r="B31" s="56">
        <f t="shared" si="7"/>
        <v>4798.6000000000004</v>
      </c>
      <c r="C31" s="56">
        <f t="shared" si="4"/>
        <v>1000</v>
      </c>
      <c r="D31" s="56">
        <f t="shared" si="5"/>
        <v>4798.6000000000004</v>
      </c>
      <c r="E31" s="56">
        <f t="shared" si="8"/>
        <v>4612.5</v>
      </c>
      <c r="F31" s="56">
        <v>4798.6000000000004</v>
      </c>
      <c r="G31" s="56">
        <v>1000</v>
      </c>
      <c r="H31" s="56">
        <v>4798.6000000000004</v>
      </c>
      <c r="I31" s="56">
        <v>4612.5</v>
      </c>
      <c r="J31" s="56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6">
        <v>0</v>
      </c>
      <c r="R31" s="76">
        <f t="shared" ref="R31" si="10">E31/B31</f>
        <v>0.96121785520776881</v>
      </c>
      <c r="S31" s="25">
        <f>E31/C31</f>
        <v>4.6124999999999998</v>
      </c>
      <c r="T31" s="45">
        <f>E31/D31</f>
        <v>0.96121785520776881</v>
      </c>
    </row>
    <row r="32" spans="1:20" ht="75.75" hidden="1" customHeight="1" x14ac:dyDescent="0.2">
      <c r="A32" s="6" t="s">
        <v>92</v>
      </c>
      <c r="B32" s="56">
        <f t="shared" si="7"/>
        <v>0</v>
      </c>
      <c r="C32" s="56">
        <f t="shared" si="4"/>
        <v>0</v>
      </c>
      <c r="D32" s="56">
        <f t="shared" si="5"/>
        <v>0</v>
      </c>
      <c r="E32" s="56">
        <f t="shared" si="8"/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6">
        <v>0</v>
      </c>
      <c r="N32" s="56">
        <v>0</v>
      </c>
      <c r="O32" s="56">
        <v>0</v>
      </c>
      <c r="P32" s="56">
        <v>0</v>
      </c>
      <c r="Q32" s="56">
        <v>0</v>
      </c>
      <c r="R32" s="64">
        <v>0</v>
      </c>
      <c r="S32" s="25">
        <v>0</v>
      </c>
      <c r="T32" s="45">
        <v>0</v>
      </c>
    </row>
    <row r="33" spans="1:20" ht="75.75" hidden="1" customHeight="1" x14ac:dyDescent="0.2">
      <c r="A33" s="6" t="s">
        <v>93</v>
      </c>
      <c r="B33" s="56">
        <f t="shared" ref="B33:E35" si="11">F33+J33+N33</f>
        <v>0.1</v>
      </c>
      <c r="C33" s="56">
        <f t="shared" si="11"/>
        <v>0</v>
      </c>
      <c r="D33" s="56">
        <f t="shared" si="11"/>
        <v>0</v>
      </c>
      <c r="E33" s="56">
        <f t="shared" si="11"/>
        <v>0</v>
      </c>
      <c r="F33" s="56">
        <v>0.1</v>
      </c>
      <c r="G33" s="56">
        <v>0</v>
      </c>
      <c r="H33" s="56">
        <v>0</v>
      </c>
      <c r="I33" s="56">
        <v>0</v>
      </c>
      <c r="J33" s="56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76">
        <f>E33/B33</f>
        <v>0</v>
      </c>
      <c r="S33" s="25">
        <v>0</v>
      </c>
      <c r="T33" s="45">
        <v>0</v>
      </c>
    </row>
    <row r="34" spans="1:20" ht="54" customHeight="1" x14ac:dyDescent="0.2">
      <c r="A34" s="6" t="s">
        <v>94</v>
      </c>
      <c r="B34" s="56">
        <f t="shared" si="11"/>
        <v>6553.1</v>
      </c>
      <c r="C34" s="56">
        <f t="shared" si="11"/>
        <v>0</v>
      </c>
      <c r="D34" s="56">
        <f t="shared" si="11"/>
        <v>6925.3</v>
      </c>
      <c r="E34" s="56">
        <f t="shared" si="11"/>
        <v>6553.6</v>
      </c>
      <c r="F34" s="56">
        <v>2970.1</v>
      </c>
      <c r="G34" s="56">
        <v>0</v>
      </c>
      <c r="H34" s="56">
        <v>3342.4</v>
      </c>
      <c r="I34" s="56">
        <v>3342.4</v>
      </c>
      <c r="J34" s="56">
        <v>3583</v>
      </c>
      <c r="K34" s="56">
        <v>0</v>
      </c>
      <c r="L34" s="56">
        <v>3582.9</v>
      </c>
      <c r="M34" s="56">
        <v>3211.2</v>
      </c>
      <c r="N34" s="56">
        <v>0</v>
      </c>
      <c r="O34" s="56">
        <v>0</v>
      </c>
      <c r="P34" s="56">
        <v>0</v>
      </c>
      <c r="Q34" s="56">
        <v>0</v>
      </c>
      <c r="R34" s="76">
        <f>E34/B34</f>
        <v>1.0000762997665227</v>
      </c>
      <c r="S34" s="25">
        <v>0</v>
      </c>
      <c r="T34" s="45">
        <f t="shared" ref="T34:T44" si="12">E34/D34</f>
        <v>0.94632723492123083</v>
      </c>
    </row>
    <row r="35" spans="1:20" ht="47.25" customHeight="1" x14ac:dyDescent="0.2">
      <c r="A35" s="6" t="s">
        <v>95</v>
      </c>
      <c r="B35" s="56">
        <f t="shared" si="11"/>
        <v>1639.5</v>
      </c>
      <c r="C35" s="56">
        <f t="shared" si="11"/>
        <v>1639.5</v>
      </c>
      <c r="D35" s="56">
        <f t="shared" si="11"/>
        <v>1427.8</v>
      </c>
      <c r="E35" s="56">
        <f t="shared" si="11"/>
        <v>1142.9000000000001</v>
      </c>
      <c r="F35" s="56">
        <v>1639.5</v>
      </c>
      <c r="G35" s="56">
        <v>1639.5</v>
      </c>
      <c r="H35" s="56">
        <v>1427.8</v>
      </c>
      <c r="I35" s="56">
        <v>1142.9000000000001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76">
        <f>E35/B35</f>
        <v>0.69710277523635256</v>
      </c>
      <c r="S35" s="25">
        <f>E35/C35</f>
        <v>0.69710277523635256</v>
      </c>
      <c r="T35" s="45">
        <f t="shared" si="12"/>
        <v>0.80046224961479207</v>
      </c>
    </row>
    <row r="36" spans="1:20" ht="118.5" customHeight="1" x14ac:dyDescent="0.2">
      <c r="A36" s="6" t="s">
        <v>96</v>
      </c>
      <c r="B36" s="56">
        <f t="shared" ref="B36:E44" si="13">F36+J36+N36</f>
        <v>1991.2</v>
      </c>
      <c r="C36" s="56">
        <f t="shared" si="13"/>
        <v>0</v>
      </c>
      <c r="D36" s="56">
        <f t="shared" si="13"/>
        <v>3312.4</v>
      </c>
      <c r="E36" s="56">
        <f t="shared" si="13"/>
        <v>3312.4</v>
      </c>
      <c r="F36" s="56">
        <v>239</v>
      </c>
      <c r="G36" s="56">
        <v>0</v>
      </c>
      <c r="H36" s="56">
        <v>397.5</v>
      </c>
      <c r="I36" s="56">
        <v>397.5</v>
      </c>
      <c r="J36" s="56">
        <v>1752.2</v>
      </c>
      <c r="K36" s="56">
        <v>0</v>
      </c>
      <c r="L36" s="56">
        <v>2914.9</v>
      </c>
      <c r="M36" s="56">
        <v>2914.9</v>
      </c>
      <c r="N36" s="56">
        <v>0</v>
      </c>
      <c r="O36" s="56">
        <v>0</v>
      </c>
      <c r="P36" s="56">
        <v>0</v>
      </c>
      <c r="Q36" s="56">
        <v>0</v>
      </c>
      <c r="R36" s="76">
        <f>E36/B36</f>
        <v>1.663519485737244</v>
      </c>
      <c r="S36" s="25">
        <v>0</v>
      </c>
      <c r="T36" s="45">
        <f t="shared" si="12"/>
        <v>1</v>
      </c>
    </row>
    <row r="37" spans="1:20" ht="95.25" customHeight="1" x14ac:dyDescent="0.2">
      <c r="A37" s="6" t="s">
        <v>97</v>
      </c>
      <c r="B37" s="56">
        <f t="shared" si="13"/>
        <v>2848.1</v>
      </c>
      <c r="C37" s="56">
        <f t="shared" si="13"/>
        <v>0</v>
      </c>
      <c r="D37" s="56">
        <f t="shared" si="13"/>
        <v>2848.1</v>
      </c>
      <c r="E37" s="56">
        <f t="shared" si="13"/>
        <v>2617.1</v>
      </c>
      <c r="F37" s="56">
        <v>0</v>
      </c>
      <c r="G37" s="56">
        <v>0</v>
      </c>
      <c r="H37" s="56">
        <v>0</v>
      </c>
      <c r="I37" s="56">
        <v>0</v>
      </c>
      <c r="J37" s="56">
        <v>2848.1</v>
      </c>
      <c r="K37" s="56">
        <v>0</v>
      </c>
      <c r="L37" s="56">
        <v>2848.1</v>
      </c>
      <c r="M37" s="56">
        <v>2617.1</v>
      </c>
      <c r="N37" s="56">
        <v>0</v>
      </c>
      <c r="O37" s="56">
        <v>0</v>
      </c>
      <c r="P37" s="56">
        <v>0</v>
      </c>
      <c r="Q37" s="56">
        <v>0</v>
      </c>
      <c r="R37" s="76">
        <f>E37/B37</f>
        <v>0.91889329728590985</v>
      </c>
      <c r="S37" s="25">
        <v>0</v>
      </c>
      <c r="T37" s="45">
        <f t="shared" si="12"/>
        <v>0.91889329728590985</v>
      </c>
    </row>
    <row r="38" spans="1:20" ht="52.5" customHeight="1" x14ac:dyDescent="0.2">
      <c r="A38" s="6" t="s">
        <v>98</v>
      </c>
      <c r="B38" s="56">
        <f>F38+J38+N38</f>
        <v>96.1</v>
      </c>
      <c r="C38" s="56">
        <f t="shared" ref="B38:E39" si="14">G38+K38+O38</f>
        <v>0</v>
      </c>
      <c r="D38" s="56">
        <f t="shared" si="14"/>
        <v>96.1</v>
      </c>
      <c r="E38" s="56">
        <f t="shared" si="14"/>
        <v>96.1</v>
      </c>
      <c r="F38" s="56">
        <v>0</v>
      </c>
      <c r="G38" s="56">
        <v>0</v>
      </c>
      <c r="H38" s="56">
        <v>0</v>
      </c>
      <c r="I38" s="56">
        <v>0</v>
      </c>
      <c r="J38" s="56">
        <v>96.1</v>
      </c>
      <c r="K38" s="56">
        <v>0</v>
      </c>
      <c r="L38" s="56">
        <v>96.1</v>
      </c>
      <c r="M38" s="56">
        <v>96.1</v>
      </c>
      <c r="N38" s="56">
        <v>0</v>
      </c>
      <c r="O38" s="56">
        <v>0</v>
      </c>
      <c r="P38" s="56">
        <v>0</v>
      </c>
      <c r="Q38" s="56">
        <v>0</v>
      </c>
      <c r="R38" s="64">
        <v>0</v>
      </c>
      <c r="S38" s="25">
        <v>0</v>
      </c>
      <c r="T38" s="45">
        <f>E38/D38</f>
        <v>1</v>
      </c>
    </row>
    <row r="39" spans="1:20" ht="53.25" customHeight="1" x14ac:dyDescent="0.2">
      <c r="A39" s="6" t="s">
        <v>61</v>
      </c>
      <c r="B39" s="56">
        <f t="shared" si="14"/>
        <v>175</v>
      </c>
      <c r="C39" s="56">
        <f t="shared" si="14"/>
        <v>0</v>
      </c>
      <c r="D39" s="56">
        <f t="shared" si="14"/>
        <v>175</v>
      </c>
      <c r="E39" s="56">
        <f t="shared" si="14"/>
        <v>50.9</v>
      </c>
      <c r="F39" s="56">
        <v>17.5</v>
      </c>
      <c r="G39" s="56">
        <v>0</v>
      </c>
      <c r="H39" s="56">
        <v>17.5</v>
      </c>
      <c r="I39" s="56">
        <v>5.0999999999999996</v>
      </c>
      <c r="J39" s="56">
        <v>157.5</v>
      </c>
      <c r="K39" s="56">
        <v>0</v>
      </c>
      <c r="L39" s="56">
        <v>157.5</v>
      </c>
      <c r="M39" s="56">
        <v>45.8</v>
      </c>
      <c r="N39" s="56">
        <v>0</v>
      </c>
      <c r="O39" s="56">
        <v>0</v>
      </c>
      <c r="P39" s="56">
        <v>0</v>
      </c>
      <c r="Q39" s="56">
        <v>0</v>
      </c>
      <c r="R39" s="76">
        <f t="shared" ref="R39:R40" si="15">E39/B39</f>
        <v>0.29085714285714287</v>
      </c>
      <c r="S39" s="25">
        <v>0</v>
      </c>
      <c r="T39" s="45">
        <f t="shared" ref="T39" si="16">E39/D39</f>
        <v>0.29085714285714287</v>
      </c>
    </row>
    <row r="40" spans="1:20" ht="97.5" customHeight="1" x14ac:dyDescent="0.2">
      <c r="A40" s="6" t="s">
        <v>105</v>
      </c>
      <c r="B40" s="56">
        <f t="shared" si="13"/>
        <v>1767.1</v>
      </c>
      <c r="C40" s="56">
        <f t="shared" si="13"/>
        <v>0</v>
      </c>
      <c r="D40" s="56">
        <f t="shared" si="13"/>
        <v>1767.1</v>
      </c>
      <c r="E40" s="56">
        <f t="shared" si="13"/>
        <v>1337.2</v>
      </c>
      <c r="F40" s="56">
        <v>1.8</v>
      </c>
      <c r="G40" s="56">
        <v>0</v>
      </c>
      <c r="H40" s="56">
        <v>1.8</v>
      </c>
      <c r="I40" s="56">
        <v>1.4</v>
      </c>
      <c r="J40" s="56">
        <v>1765.3</v>
      </c>
      <c r="K40" s="56">
        <v>0</v>
      </c>
      <c r="L40" s="56">
        <v>1765.3</v>
      </c>
      <c r="M40" s="56">
        <v>1335.8</v>
      </c>
      <c r="N40" s="56">
        <v>0</v>
      </c>
      <c r="O40" s="56">
        <v>0</v>
      </c>
      <c r="P40" s="56">
        <v>0</v>
      </c>
      <c r="Q40" s="56">
        <v>0</v>
      </c>
      <c r="R40" s="76">
        <f t="shared" si="15"/>
        <v>0.7567200497991059</v>
      </c>
      <c r="S40" s="25">
        <v>0</v>
      </c>
      <c r="T40" s="45">
        <f t="shared" si="12"/>
        <v>0.7567200497991059</v>
      </c>
    </row>
    <row r="41" spans="1:20" ht="60.75" hidden="1" customHeight="1" x14ac:dyDescent="0.2">
      <c r="A41" s="6" t="s">
        <v>99</v>
      </c>
      <c r="B41" s="56">
        <f t="shared" ref="B41" si="17">F41+J41+N41</f>
        <v>0</v>
      </c>
      <c r="C41" s="56">
        <f t="shared" ref="C41" si="18">G41+K41+O41</f>
        <v>0</v>
      </c>
      <c r="D41" s="56">
        <f t="shared" ref="D41" si="19">H41+L41+P41</f>
        <v>0</v>
      </c>
      <c r="E41" s="56">
        <f t="shared" ref="E41" si="20">I41+M41+Q41</f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6">
        <v>0</v>
      </c>
      <c r="R41" s="64">
        <v>0</v>
      </c>
      <c r="S41" s="25">
        <v>0</v>
      </c>
      <c r="T41" s="45" t="e">
        <f t="shared" ref="T41" si="21">E41/D41</f>
        <v>#DIV/0!</v>
      </c>
    </row>
    <row r="42" spans="1:20" ht="75.75" customHeight="1" x14ac:dyDescent="0.2">
      <c r="A42" s="6" t="s">
        <v>62</v>
      </c>
      <c r="B42" s="56">
        <f t="shared" ref="B42:E43" si="22">F42+J42+N42</f>
        <v>23551.9</v>
      </c>
      <c r="C42" s="56">
        <f t="shared" si="22"/>
        <v>0</v>
      </c>
      <c r="D42" s="56">
        <f t="shared" si="22"/>
        <v>23551.9</v>
      </c>
      <c r="E42" s="56">
        <f t="shared" si="22"/>
        <v>19656.7</v>
      </c>
      <c r="F42" s="56">
        <v>23.5</v>
      </c>
      <c r="G42" s="56">
        <v>0</v>
      </c>
      <c r="H42" s="56">
        <v>23.5</v>
      </c>
      <c r="I42" s="56">
        <v>19.7</v>
      </c>
      <c r="J42" s="56">
        <v>5329.4</v>
      </c>
      <c r="K42" s="56">
        <v>0</v>
      </c>
      <c r="L42" s="56">
        <v>5329.4</v>
      </c>
      <c r="M42" s="56">
        <v>4448</v>
      </c>
      <c r="N42" s="56">
        <v>18199</v>
      </c>
      <c r="O42" s="56">
        <v>0</v>
      </c>
      <c r="P42" s="56">
        <v>18199</v>
      </c>
      <c r="Q42" s="56">
        <v>15189</v>
      </c>
      <c r="R42" s="76">
        <f t="shared" ref="R42:R43" si="23">E42/B42</f>
        <v>0.83461206951456146</v>
      </c>
      <c r="S42" s="25">
        <v>0</v>
      </c>
      <c r="T42" s="45">
        <f>E42/D42</f>
        <v>0.83461206951456146</v>
      </c>
    </row>
    <row r="43" spans="1:20" ht="75.75" customHeight="1" x14ac:dyDescent="0.2">
      <c r="A43" s="6" t="s">
        <v>63</v>
      </c>
      <c r="B43" s="56">
        <f t="shared" si="22"/>
        <v>16191.4</v>
      </c>
      <c r="C43" s="56">
        <f t="shared" si="22"/>
        <v>0</v>
      </c>
      <c r="D43" s="56">
        <f t="shared" si="22"/>
        <v>16191.4</v>
      </c>
      <c r="E43" s="56">
        <f t="shared" si="22"/>
        <v>15930.7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16191.4</v>
      </c>
      <c r="O43" s="56">
        <v>0</v>
      </c>
      <c r="P43" s="56">
        <v>16191.4</v>
      </c>
      <c r="Q43" s="56">
        <v>15930.7</v>
      </c>
      <c r="R43" s="76">
        <f t="shared" si="23"/>
        <v>0.98389885988858294</v>
      </c>
      <c r="S43" s="25">
        <v>0</v>
      </c>
      <c r="T43" s="45">
        <f>E43/D43</f>
        <v>0.98389885988858294</v>
      </c>
    </row>
    <row r="44" spans="1:20" ht="75.75" customHeight="1" x14ac:dyDescent="0.2">
      <c r="A44" s="6" t="s">
        <v>64</v>
      </c>
      <c r="B44" s="56">
        <f t="shared" si="13"/>
        <v>4472.3</v>
      </c>
      <c r="C44" s="56">
        <f t="shared" si="13"/>
        <v>0</v>
      </c>
      <c r="D44" s="56">
        <f t="shared" si="13"/>
        <v>4818.8999999999996</v>
      </c>
      <c r="E44" s="56">
        <f t="shared" si="13"/>
        <v>4818.8999999999996</v>
      </c>
      <c r="F44" s="56">
        <v>1141.5</v>
      </c>
      <c r="G44" s="56">
        <v>0</v>
      </c>
      <c r="H44" s="56">
        <v>1488.1</v>
      </c>
      <c r="I44" s="56">
        <v>1488.1</v>
      </c>
      <c r="J44" s="56">
        <v>3330.8</v>
      </c>
      <c r="K44" s="56">
        <v>0</v>
      </c>
      <c r="L44" s="56">
        <v>3330.8</v>
      </c>
      <c r="M44" s="56">
        <v>3330.8</v>
      </c>
      <c r="N44" s="56">
        <v>0</v>
      </c>
      <c r="O44" s="56">
        <v>0</v>
      </c>
      <c r="P44" s="56">
        <v>0</v>
      </c>
      <c r="Q44" s="56">
        <v>0</v>
      </c>
      <c r="R44" s="76">
        <f t="shared" ref="R44:R45" si="24">E44/B44</f>
        <v>1.0774992733045636</v>
      </c>
      <c r="S44" s="25">
        <v>0</v>
      </c>
      <c r="T44" s="45">
        <f t="shared" si="12"/>
        <v>1</v>
      </c>
    </row>
    <row r="45" spans="1:20" ht="105.75" customHeight="1" x14ac:dyDescent="0.2">
      <c r="A45" s="6" t="s">
        <v>65</v>
      </c>
      <c r="B45" s="56">
        <f>F45+J45+N45</f>
        <v>371.3</v>
      </c>
      <c r="C45" s="56">
        <f>G45+K45+O45</f>
        <v>0</v>
      </c>
      <c r="D45" s="56">
        <f>H45+L45+P45</f>
        <v>371.4</v>
      </c>
      <c r="E45" s="56">
        <f>I45+M45+Q45</f>
        <v>371.4</v>
      </c>
      <c r="F45" s="56">
        <v>0</v>
      </c>
      <c r="G45" s="56">
        <v>0</v>
      </c>
      <c r="H45" s="56">
        <v>0</v>
      </c>
      <c r="I45" s="56">
        <v>0</v>
      </c>
      <c r="J45" s="56">
        <v>371.3</v>
      </c>
      <c r="K45" s="56">
        <v>0</v>
      </c>
      <c r="L45" s="56">
        <v>371.4</v>
      </c>
      <c r="M45" s="56">
        <v>371.4</v>
      </c>
      <c r="N45" s="56">
        <v>0</v>
      </c>
      <c r="O45" s="56">
        <v>0</v>
      </c>
      <c r="P45" s="56">
        <v>0</v>
      </c>
      <c r="Q45" s="56">
        <v>0</v>
      </c>
      <c r="R45" s="76">
        <f t="shared" si="24"/>
        <v>1.0002693239967679</v>
      </c>
      <c r="S45" s="25">
        <v>0</v>
      </c>
      <c r="T45" s="45">
        <f>E45/D45</f>
        <v>1</v>
      </c>
    </row>
    <row r="46" spans="1:20" s="8" customFormat="1" ht="15" customHeight="1" x14ac:dyDescent="0.2">
      <c r="A46" s="7" t="s">
        <v>14</v>
      </c>
      <c r="B46" s="34">
        <f t="shared" ref="B46:Q46" si="25">SUM(B9:B45)</f>
        <v>1404865.0000000002</v>
      </c>
      <c r="C46" s="34">
        <f t="shared" si="25"/>
        <v>1290742.3</v>
      </c>
      <c r="D46" s="34">
        <f t="shared" si="25"/>
        <v>1396530.0999999999</v>
      </c>
      <c r="E46" s="34">
        <f t="shared" si="25"/>
        <v>1385558</v>
      </c>
      <c r="F46" s="41">
        <f t="shared" si="25"/>
        <v>367101.89999999991</v>
      </c>
      <c r="G46" s="41">
        <f t="shared" si="25"/>
        <v>353241.8</v>
      </c>
      <c r="H46" s="41">
        <f t="shared" si="25"/>
        <v>367101.9</v>
      </c>
      <c r="I46" s="41">
        <f t="shared" si="25"/>
        <v>365646.2</v>
      </c>
      <c r="J46" s="41">
        <f t="shared" si="25"/>
        <v>995115.29999999993</v>
      </c>
      <c r="K46" s="41">
        <f t="shared" si="25"/>
        <v>933813.2</v>
      </c>
      <c r="L46" s="41">
        <f t="shared" si="25"/>
        <v>986780.4</v>
      </c>
      <c r="M46" s="41">
        <f t="shared" si="25"/>
        <v>980534.7</v>
      </c>
      <c r="N46" s="41">
        <f t="shared" si="25"/>
        <v>42647.8</v>
      </c>
      <c r="O46" s="41">
        <f t="shared" si="25"/>
        <v>3687.3</v>
      </c>
      <c r="P46" s="41">
        <f t="shared" si="25"/>
        <v>42647.8</v>
      </c>
      <c r="Q46" s="41">
        <f t="shared" si="25"/>
        <v>39377.100000000006</v>
      </c>
      <c r="R46" s="77">
        <f>E46/B46</f>
        <v>0.98625704249162716</v>
      </c>
      <c r="S46" s="27">
        <f>E46/C46</f>
        <v>1.0734582728093749</v>
      </c>
      <c r="T46" s="28">
        <f>E46/D46</f>
        <v>0.99214331291534652</v>
      </c>
    </row>
    <row r="47" spans="1:20" ht="30.75" customHeight="1" x14ac:dyDescent="0.2">
      <c r="A47" s="31" t="s">
        <v>11</v>
      </c>
      <c r="B47" s="21"/>
      <c r="C47" s="21"/>
      <c r="D47" s="21"/>
      <c r="E47" s="21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21"/>
      <c r="T47" s="21"/>
    </row>
    <row r="48" spans="1:20" ht="74.25" customHeight="1" x14ac:dyDescent="0.2">
      <c r="A48" s="6" t="s">
        <v>9</v>
      </c>
      <c r="B48" s="16">
        <f t="shared" ref="B48:E50" si="26">F48+J48+N48</f>
        <v>53603.8</v>
      </c>
      <c r="C48" s="16">
        <f t="shared" si="26"/>
        <v>49002.5</v>
      </c>
      <c r="D48" s="16">
        <f t="shared" si="26"/>
        <v>53603.8</v>
      </c>
      <c r="E48" s="16">
        <f t="shared" si="26"/>
        <v>53603.8</v>
      </c>
      <c r="F48" s="56">
        <v>53603.8</v>
      </c>
      <c r="G48" s="56">
        <v>49002.5</v>
      </c>
      <c r="H48" s="56">
        <v>53603.8</v>
      </c>
      <c r="I48" s="56">
        <v>53603.8</v>
      </c>
      <c r="J48" s="56">
        <v>0</v>
      </c>
      <c r="K48" s="56">
        <v>0</v>
      </c>
      <c r="L48" s="56">
        <v>0</v>
      </c>
      <c r="M48" s="56">
        <v>0</v>
      </c>
      <c r="N48" s="56">
        <v>0</v>
      </c>
      <c r="O48" s="56">
        <v>0</v>
      </c>
      <c r="P48" s="56">
        <v>0</v>
      </c>
      <c r="Q48" s="56">
        <v>0</v>
      </c>
      <c r="R48" s="64">
        <f t="shared" ref="R48:R64" si="27">E48/B48</f>
        <v>1</v>
      </c>
      <c r="S48" s="18">
        <f>E48/C48</f>
        <v>1.0938992908525076</v>
      </c>
      <c r="T48" s="18">
        <f t="shared" ref="T48:T64" si="28">E48/D48</f>
        <v>1</v>
      </c>
    </row>
    <row r="49" spans="1:20" ht="88.5" customHeight="1" x14ac:dyDescent="0.2">
      <c r="A49" s="6" t="s">
        <v>53</v>
      </c>
      <c r="B49" s="16">
        <f t="shared" si="26"/>
        <v>4674.1000000000004</v>
      </c>
      <c r="C49" s="16">
        <f t="shared" si="26"/>
        <v>0</v>
      </c>
      <c r="D49" s="16">
        <f t="shared" si="26"/>
        <v>4674.1000000000004</v>
      </c>
      <c r="E49" s="16">
        <f t="shared" si="26"/>
        <v>4674.1000000000004</v>
      </c>
      <c r="F49" s="56">
        <v>934.8</v>
      </c>
      <c r="G49" s="56">
        <v>0</v>
      </c>
      <c r="H49" s="56">
        <v>934.8</v>
      </c>
      <c r="I49" s="56">
        <v>934.8</v>
      </c>
      <c r="J49" s="56">
        <v>3739.3</v>
      </c>
      <c r="K49" s="56">
        <v>0</v>
      </c>
      <c r="L49" s="56">
        <v>3739.3</v>
      </c>
      <c r="M49" s="56">
        <v>3739.3</v>
      </c>
      <c r="N49" s="56">
        <v>0</v>
      </c>
      <c r="O49" s="56">
        <v>0</v>
      </c>
      <c r="P49" s="56">
        <v>0</v>
      </c>
      <c r="Q49" s="56">
        <v>0</v>
      </c>
      <c r="R49" s="64">
        <f t="shared" si="27"/>
        <v>1</v>
      </c>
      <c r="S49" s="18">
        <v>0</v>
      </c>
      <c r="T49" s="18">
        <f t="shared" si="28"/>
        <v>1</v>
      </c>
    </row>
    <row r="50" spans="1:20" s="12" customFormat="1" ht="44.25" customHeight="1" x14ac:dyDescent="0.2">
      <c r="A50" s="11" t="s">
        <v>19</v>
      </c>
      <c r="B50" s="15">
        <f t="shared" si="26"/>
        <v>248.5</v>
      </c>
      <c r="C50" s="16">
        <f t="shared" si="26"/>
        <v>248.5</v>
      </c>
      <c r="D50" s="16">
        <f t="shared" si="26"/>
        <v>123.6</v>
      </c>
      <c r="E50" s="16">
        <f t="shared" si="26"/>
        <v>123.5</v>
      </c>
      <c r="F50" s="56">
        <v>248.5</v>
      </c>
      <c r="G50" s="56">
        <v>248.5</v>
      </c>
      <c r="H50" s="56">
        <v>123.6</v>
      </c>
      <c r="I50" s="56">
        <v>123.5</v>
      </c>
      <c r="J50" s="56">
        <v>0</v>
      </c>
      <c r="K50" s="56">
        <v>0</v>
      </c>
      <c r="L50" s="56">
        <v>0</v>
      </c>
      <c r="M50" s="56">
        <v>0</v>
      </c>
      <c r="N50" s="56">
        <v>0</v>
      </c>
      <c r="O50" s="56">
        <v>0</v>
      </c>
      <c r="P50" s="56">
        <v>0</v>
      </c>
      <c r="Q50" s="56">
        <v>0</v>
      </c>
      <c r="R50" s="64">
        <f t="shared" si="27"/>
        <v>0.49698189134808851</v>
      </c>
      <c r="S50" s="18">
        <f>E50/C50</f>
        <v>0.49698189134808851</v>
      </c>
      <c r="T50" s="18">
        <f t="shared" si="28"/>
        <v>0.9991909385113269</v>
      </c>
    </row>
    <row r="51" spans="1:20" ht="75" customHeight="1" x14ac:dyDescent="0.2">
      <c r="A51" s="6" t="s">
        <v>109</v>
      </c>
      <c r="B51" s="15">
        <f t="shared" ref="B51:E57" si="29">F51+J51+N51</f>
        <v>233.9</v>
      </c>
      <c r="C51" s="16">
        <f t="shared" si="29"/>
        <v>400</v>
      </c>
      <c r="D51" s="16">
        <f t="shared" si="29"/>
        <v>233.9</v>
      </c>
      <c r="E51" s="16">
        <f t="shared" si="29"/>
        <v>233.9</v>
      </c>
      <c r="F51" s="56">
        <v>233.9</v>
      </c>
      <c r="G51" s="56">
        <v>400</v>
      </c>
      <c r="H51" s="56">
        <v>233.9</v>
      </c>
      <c r="I51" s="56">
        <v>233.9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v>0</v>
      </c>
      <c r="P51" s="56">
        <v>0</v>
      </c>
      <c r="Q51" s="56">
        <v>0</v>
      </c>
      <c r="R51" s="64">
        <f t="shared" si="27"/>
        <v>1</v>
      </c>
      <c r="S51" s="18">
        <v>0</v>
      </c>
      <c r="T51" s="18">
        <f t="shared" si="28"/>
        <v>1</v>
      </c>
    </row>
    <row r="52" spans="1:20" ht="58.5" customHeight="1" x14ac:dyDescent="0.2">
      <c r="A52" s="6" t="s">
        <v>110</v>
      </c>
      <c r="B52" s="15">
        <f t="shared" si="29"/>
        <v>900</v>
      </c>
      <c r="C52" s="16">
        <f t="shared" si="29"/>
        <v>0</v>
      </c>
      <c r="D52" s="16">
        <f t="shared" si="29"/>
        <v>900</v>
      </c>
      <c r="E52" s="16">
        <f t="shared" si="29"/>
        <v>900</v>
      </c>
      <c r="F52" s="56">
        <v>200</v>
      </c>
      <c r="G52" s="56">
        <v>0</v>
      </c>
      <c r="H52" s="56">
        <v>200</v>
      </c>
      <c r="I52" s="56">
        <v>200</v>
      </c>
      <c r="J52" s="56">
        <v>700</v>
      </c>
      <c r="K52" s="56">
        <v>0</v>
      </c>
      <c r="L52" s="56">
        <v>700</v>
      </c>
      <c r="M52" s="56">
        <v>700</v>
      </c>
      <c r="N52" s="56">
        <v>0</v>
      </c>
      <c r="O52" s="56">
        <v>0</v>
      </c>
      <c r="P52" s="56">
        <v>0</v>
      </c>
      <c r="Q52" s="56">
        <v>0</v>
      </c>
      <c r="R52" s="64">
        <f t="shared" si="27"/>
        <v>1</v>
      </c>
      <c r="S52" s="18">
        <v>0</v>
      </c>
      <c r="T52" s="18">
        <f t="shared" si="28"/>
        <v>1</v>
      </c>
    </row>
    <row r="53" spans="1:20" ht="42.75" customHeight="1" x14ac:dyDescent="0.2">
      <c r="A53" s="6" t="s">
        <v>51</v>
      </c>
      <c r="B53" s="16">
        <f t="shared" si="29"/>
        <v>5773.3</v>
      </c>
      <c r="C53" s="16">
        <f t="shared" si="29"/>
        <v>5172.3999999999996</v>
      </c>
      <c r="D53" s="16">
        <f t="shared" si="29"/>
        <v>6715.2</v>
      </c>
      <c r="E53" s="16">
        <f t="shared" si="29"/>
        <v>6715.2</v>
      </c>
      <c r="F53" s="56">
        <v>5773.3</v>
      </c>
      <c r="G53" s="56">
        <v>5172.3999999999996</v>
      </c>
      <c r="H53" s="56">
        <v>6715.2</v>
      </c>
      <c r="I53" s="56">
        <v>6715.2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64">
        <f>E53/B53</f>
        <v>1.1631475932309077</v>
      </c>
      <c r="S53" s="18">
        <v>0</v>
      </c>
      <c r="T53" s="18">
        <f>E53/D53</f>
        <v>1</v>
      </c>
    </row>
    <row r="54" spans="1:20" ht="67.5" customHeight="1" x14ac:dyDescent="0.2">
      <c r="A54" s="6" t="s">
        <v>54</v>
      </c>
      <c r="B54" s="16">
        <f t="shared" si="29"/>
        <v>1347</v>
      </c>
      <c r="C54" s="16">
        <f t="shared" si="29"/>
        <v>0</v>
      </c>
      <c r="D54" s="16">
        <f t="shared" si="29"/>
        <v>1347</v>
      </c>
      <c r="E54" s="16">
        <f t="shared" si="29"/>
        <v>1347</v>
      </c>
      <c r="F54" s="56">
        <v>148.19999999999999</v>
      </c>
      <c r="G54" s="56">
        <v>0</v>
      </c>
      <c r="H54" s="56">
        <v>148.19999999999999</v>
      </c>
      <c r="I54" s="56">
        <v>148.19999999999999</v>
      </c>
      <c r="J54" s="56">
        <v>1198.8</v>
      </c>
      <c r="K54" s="56">
        <v>0</v>
      </c>
      <c r="L54" s="56">
        <v>1198.8</v>
      </c>
      <c r="M54" s="56">
        <v>1198.8</v>
      </c>
      <c r="N54" s="56">
        <v>0</v>
      </c>
      <c r="O54" s="56">
        <v>0</v>
      </c>
      <c r="P54" s="56">
        <v>0</v>
      </c>
      <c r="Q54" s="56">
        <v>0</v>
      </c>
      <c r="R54" s="64">
        <f>E54/B54</f>
        <v>1</v>
      </c>
      <c r="S54" s="18">
        <v>0</v>
      </c>
      <c r="T54" s="18">
        <f>E54/D54</f>
        <v>1</v>
      </c>
    </row>
    <row r="55" spans="1:20" ht="66.75" customHeight="1" x14ac:dyDescent="0.2">
      <c r="A55" s="6" t="s">
        <v>55</v>
      </c>
      <c r="B55" s="16">
        <f t="shared" si="29"/>
        <v>2660</v>
      </c>
      <c r="C55" s="16">
        <f t="shared" si="29"/>
        <v>0</v>
      </c>
      <c r="D55" s="16">
        <f t="shared" si="29"/>
        <v>2660</v>
      </c>
      <c r="E55" s="16">
        <f t="shared" si="29"/>
        <v>2660</v>
      </c>
      <c r="F55" s="56">
        <v>560</v>
      </c>
      <c r="G55" s="56">
        <v>0</v>
      </c>
      <c r="H55" s="56">
        <v>560</v>
      </c>
      <c r="I55" s="56">
        <v>560</v>
      </c>
      <c r="J55" s="56">
        <v>2100</v>
      </c>
      <c r="K55" s="56">
        <v>0</v>
      </c>
      <c r="L55" s="56">
        <v>2100</v>
      </c>
      <c r="M55" s="56">
        <v>2100</v>
      </c>
      <c r="N55" s="56">
        <v>0</v>
      </c>
      <c r="O55" s="56">
        <v>0</v>
      </c>
      <c r="P55" s="56">
        <v>0</v>
      </c>
      <c r="Q55" s="56">
        <v>0</v>
      </c>
      <c r="R55" s="64">
        <f>E55/B55</f>
        <v>1</v>
      </c>
      <c r="S55" s="18">
        <v>0</v>
      </c>
      <c r="T55" s="18">
        <f>E55/D55</f>
        <v>1</v>
      </c>
    </row>
    <row r="56" spans="1:20" ht="68.25" hidden="1" customHeight="1" x14ac:dyDescent="0.2">
      <c r="A56" s="6" t="s">
        <v>115</v>
      </c>
      <c r="B56" s="16">
        <f t="shared" si="29"/>
        <v>0</v>
      </c>
      <c r="C56" s="16">
        <f t="shared" si="29"/>
        <v>0</v>
      </c>
      <c r="D56" s="16">
        <f t="shared" si="29"/>
        <v>0</v>
      </c>
      <c r="E56" s="16">
        <f t="shared" si="29"/>
        <v>0</v>
      </c>
      <c r="F56" s="56">
        <v>0</v>
      </c>
      <c r="G56" s="56">
        <v>0</v>
      </c>
      <c r="H56" s="56">
        <v>0</v>
      </c>
      <c r="I56" s="56">
        <v>0</v>
      </c>
      <c r="J56" s="56">
        <v>0</v>
      </c>
      <c r="K56" s="56">
        <v>0</v>
      </c>
      <c r="L56" s="56">
        <v>0</v>
      </c>
      <c r="M56" s="56">
        <v>0</v>
      </c>
      <c r="N56" s="56">
        <v>0</v>
      </c>
      <c r="O56" s="56">
        <v>0</v>
      </c>
      <c r="P56" s="56">
        <v>0</v>
      </c>
      <c r="Q56" s="56">
        <v>0</v>
      </c>
      <c r="R56" s="64">
        <v>0</v>
      </c>
      <c r="S56" s="18">
        <v>0</v>
      </c>
      <c r="T56" s="18">
        <v>0</v>
      </c>
    </row>
    <row r="57" spans="1:20" ht="68.25" hidden="1" customHeight="1" x14ac:dyDescent="0.2">
      <c r="A57" s="6" t="s">
        <v>116</v>
      </c>
      <c r="B57" s="16">
        <f t="shared" si="29"/>
        <v>0</v>
      </c>
      <c r="C57" s="16">
        <f t="shared" si="29"/>
        <v>0</v>
      </c>
      <c r="D57" s="16">
        <f t="shared" si="29"/>
        <v>0</v>
      </c>
      <c r="E57" s="16">
        <f t="shared" si="29"/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v>0</v>
      </c>
      <c r="P57" s="56">
        <v>0</v>
      </c>
      <c r="Q57" s="56">
        <v>0</v>
      </c>
      <c r="R57" s="64">
        <v>0</v>
      </c>
      <c r="S57" s="18">
        <v>0</v>
      </c>
      <c r="T57" s="18">
        <v>0</v>
      </c>
    </row>
    <row r="58" spans="1:20" ht="84.75" customHeight="1" x14ac:dyDescent="0.2">
      <c r="A58" s="6" t="s">
        <v>111</v>
      </c>
      <c r="B58" s="16">
        <f t="shared" ref="B58:E64" si="30">F58+J58+N58</f>
        <v>2383.3000000000002</v>
      </c>
      <c r="C58" s="16">
        <f t="shared" si="30"/>
        <v>3090</v>
      </c>
      <c r="D58" s="16">
        <f t="shared" si="30"/>
        <v>2365.1999999999998</v>
      </c>
      <c r="E58" s="16">
        <f t="shared" si="30"/>
        <v>2070.6</v>
      </c>
      <c r="F58" s="56">
        <v>2383.3000000000002</v>
      </c>
      <c r="G58" s="56">
        <v>3090</v>
      </c>
      <c r="H58" s="56">
        <v>2365.1999999999998</v>
      </c>
      <c r="I58" s="56">
        <v>2070.6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v>0</v>
      </c>
      <c r="P58" s="56">
        <v>0</v>
      </c>
      <c r="Q58" s="56">
        <v>0</v>
      </c>
      <c r="R58" s="64">
        <f t="shared" si="27"/>
        <v>0.86879536776738131</v>
      </c>
      <c r="S58" s="18">
        <f>E58/C58</f>
        <v>0.67009708737864071</v>
      </c>
      <c r="T58" s="18">
        <f t="shared" si="28"/>
        <v>0.87544393708777268</v>
      </c>
    </row>
    <row r="59" spans="1:20" ht="42.75" hidden="1" customHeight="1" x14ac:dyDescent="0.2">
      <c r="A59" s="42" t="s">
        <v>112</v>
      </c>
      <c r="B59" s="16">
        <f>F59+J59+N59</f>
        <v>0</v>
      </c>
      <c r="C59" s="16">
        <f>G59+K59+O59</f>
        <v>0</v>
      </c>
      <c r="D59" s="16">
        <f>H59+L59+P59</f>
        <v>0</v>
      </c>
      <c r="E59" s="16">
        <f>I59+M59+Q59</f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6">
        <v>0</v>
      </c>
      <c r="M59" s="56">
        <v>0</v>
      </c>
      <c r="N59" s="56">
        <v>0</v>
      </c>
      <c r="O59" s="56">
        <v>0</v>
      </c>
      <c r="P59" s="56">
        <v>0</v>
      </c>
      <c r="Q59" s="56">
        <v>0</v>
      </c>
      <c r="R59" s="64">
        <v>0</v>
      </c>
      <c r="S59" s="18">
        <v>0</v>
      </c>
      <c r="T59" s="18">
        <v>0</v>
      </c>
    </row>
    <row r="60" spans="1:20" s="8" customFormat="1" ht="15" customHeight="1" x14ac:dyDescent="0.2">
      <c r="A60" s="6" t="s">
        <v>25</v>
      </c>
      <c r="B60" s="16">
        <f t="shared" si="30"/>
        <v>1534.3</v>
      </c>
      <c r="C60" s="16">
        <f t="shared" si="30"/>
        <v>1459.2</v>
      </c>
      <c r="D60" s="16">
        <f t="shared" si="30"/>
        <v>1024.3</v>
      </c>
      <c r="E60" s="16">
        <f t="shared" si="30"/>
        <v>933.4</v>
      </c>
      <c r="F60" s="56">
        <v>1534.3</v>
      </c>
      <c r="G60" s="56">
        <v>1459.2</v>
      </c>
      <c r="H60" s="56">
        <v>1024.3</v>
      </c>
      <c r="I60" s="56">
        <v>933.4</v>
      </c>
      <c r="J60" s="56">
        <v>0</v>
      </c>
      <c r="K60" s="56">
        <v>0</v>
      </c>
      <c r="L60" s="56">
        <v>0</v>
      </c>
      <c r="M60" s="56">
        <v>0</v>
      </c>
      <c r="N60" s="56">
        <v>0</v>
      </c>
      <c r="O60" s="56">
        <v>0</v>
      </c>
      <c r="P60" s="56">
        <v>0</v>
      </c>
      <c r="Q60" s="56">
        <v>0</v>
      </c>
      <c r="R60" s="64">
        <f t="shared" si="27"/>
        <v>0.60835560190314797</v>
      </c>
      <c r="S60" s="18">
        <f>E60/C60</f>
        <v>0.63966557017543857</v>
      </c>
      <c r="T60" s="18">
        <f t="shared" si="28"/>
        <v>0.9112564678316899</v>
      </c>
    </row>
    <row r="61" spans="1:20" ht="57" customHeight="1" x14ac:dyDescent="0.2">
      <c r="A61" s="6" t="s">
        <v>113</v>
      </c>
      <c r="B61" s="16">
        <f t="shared" si="30"/>
        <v>1118</v>
      </c>
      <c r="C61" s="16">
        <f t="shared" si="30"/>
        <v>1232</v>
      </c>
      <c r="D61" s="16">
        <f t="shared" si="30"/>
        <v>1104.3</v>
      </c>
      <c r="E61" s="16">
        <f t="shared" si="30"/>
        <v>1104.3</v>
      </c>
      <c r="F61" s="79">
        <v>1118</v>
      </c>
      <c r="G61" s="79">
        <v>1232</v>
      </c>
      <c r="H61" s="79">
        <v>1104.3</v>
      </c>
      <c r="I61" s="79">
        <v>1104.3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64">
        <f t="shared" si="27"/>
        <v>0.98774597495527727</v>
      </c>
      <c r="S61" s="18">
        <f>E61/C61</f>
        <v>0.89634740259740253</v>
      </c>
      <c r="T61" s="18">
        <f t="shared" si="28"/>
        <v>1</v>
      </c>
    </row>
    <row r="62" spans="1:20" ht="72.75" customHeight="1" x14ac:dyDescent="0.2">
      <c r="A62" s="6" t="s">
        <v>114</v>
      </c>
      <c r="B62" s="16">
        <f t="shared" si="30"/>
        <v>27.1</v>
      </c>
      <c r="C62" s="16">
        <f t="shared" si="30"/>
        <v>30</v>
      </c>
      <c r="D62" s="16">
        <f t="shared" si="30"/>
        <v>0</v>
      </c>
      <c r="E62" s="16">
        <f t="shared" si="30"/>
        <v>0</v>
      </c>
      <c r="F62" s="56">
        <v>27.1</v>
      </c>
      <c r="G62" s="56">
        <v>30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R62" s="76">
        <f>E62/B62</f>
        <v>0</v>
      </c>
      <c r="S62" s="18">
        <f t="shared" ref="S62:S63" si="31">E62/C62</f>
        <v>0</v>
      </c>
      <c r="T62" s="18" t="e">
        <f t="shared" si="28"/>
        <v>#DIV/0!</v>
      </c>
    </row>
    <row r="63" spans="1:20" ht="50.25" customHeight="1" x14ac:dyDescent="0.2">
      <c r="A63" s="6" t="s">
        <v>26</v>
      </c>
      <c r="B63" s="16">
        <f t="shared" si="30"/>
        <v>807</v>
      </c>
      <c r="C63" s="16">
        <f t="shared" si="30"/>
        <v>807</v>
      </c>
      <c r="D63" s="16">
        <f t="shared" si="30"/>
        <v>535</v>
      </c>
      <c r="E63" s="16">
        <f t="shared" si="30"/>
        <v>535</v>
      </c>
      <c r="F63" s="56">
        <v>807</v>
      </c>
      <c r="G63" s="56">
        <v>807</v>
      </c>
      <c r="H63" s="56">
        <v>535</v>
      </c>
      <c r="I63" s="56">
        <v>535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v>0</v>
      </c>
      <c r="P63" s="56">
        <v>0</v>
      </c>
      <c r="Q63" s="56">
        <v>0</v>
      </c>
      <c r="R63" s="64">
        <f t="shared" si="27"/>
        <v>0.66294919454770751</v>
      </c>
      <c r="S63" s="18">
        <f t="shared" si="31"/>
        <v>0.66294919454770751</v>
      </c>
      <c r="T63" s="18">
        <f t="shared" si="28"/>
        <v>1</v>
      </c>
    </row>
    <row r="64" spans="1:20" ht="16.5" customHeight="1" x14ac:dyDescent="0.2">
      <c r="A64" s="7" t="s">
        <v>14</v>
      </c>
      <c r="B64" s="41">
        <f>F64+J64+N64</f>
        <v>75310.300000000017</v>
      </c>
      <c r="C64" s="41">
        <f t="shared" si="30"/>
        <v>61441.599999999999</v>
      </c>
      <c r="D64" s="41">
        <f t="shared" si="30"/>
        <v>75286.400000000009</v>
      </c>
      <c r="E64" s="41">
        <f t="shared" si="30"/>
        <v>74900.800000000003</v>
      </c>
      <c r="F64" s="41">
        <f>SUM(F48:F63)</f>
        <v>67572.200000000012</v>
      </c>
      <c r="G64" s="41">
        <f t="shared" ref="G64:Q64" si="32">SUM(G48:G63)</f>
        <v>61441.599999999999</v>
      </c>
      <c r="H64" s="41">
        <f t="shared" si="32"/>
        <v>67548.3</v>
      </c>
      <c r="I64" s="41">
        <f t="shared" si="32"/>
        <v>67162.7</v>
      </c>
      <c r="J64" s="41">
        <f t="shared" si="32"/>
        <v>7738.1</v>
      </c>
      <c r="K64" s="41">
        <f t="shared" si="32"/>
        <v>0</v>
      </c>
      <c r="L64" s="41">
        <f t="shared" si="32"/>
        <v>7738.1</v>
      </c>
      <c r="M64" s="41">
        <f t="shared" si="32"/>
        <v>7738.1</v>
      </c>
      <c r="N64" s="41">
        <f t="shared" si="32"/>
        <v>0</v>
      </c>
      <c r="O64" s="41">
        <f t="shared" si="32"/>
        <v>0</v>
      </c>
      <c r="P64" s="41">
        <f t="shared" si="32"/>
        <v>0</v>
      </c>
      <c r="Q64" s="41">
        <f t="shared" si="32"/>
        <v>0</v>
      </c>
      <c r="R64" s="78">
        <f t="shared" si="27"/>
        <v>0.9945624967633907</v>
      </c>
      <c r="S64" s="19">
        <f>E64/C64</f>
        <v>1.2190567953959532</v>
      </c>
      <c r="T64" s="19">
        <f t="shared" si="28"/>
        <v>0.99487822501806422</v>
      </c>
    </row>
    <row r="65" spans="1:20" ht="26.25" customHeight="1" x14ac:dyDescent="0.2">
      <c r="A65" s="31" t="s">
        <v>12</v>
      </c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21"/>
      <c r="T65" s="21"/>
    </row>
    <row r="66" spans="1:20" ht="109.5" customHeight="1" x14ac:dyDescent="0.2">
      <c r="A66" s="6" t="s">
        <v>69</v>
      </c>
      <c r="B66" s="16">
        <f t="shared" ref="B66:E82" si="33">F66+J66+N66</f>
        <v>207683.9</v>
      </c>
      <c r="C66" s="16">
        <f t="shared" si="33"/>
        <v>207714.9</v>
      </c>
      <c r="D66" s="16">
        <f t="shared" si="33"/>
        <v>209384.2</v>
      </c>
      <c r="E66" s="16">
        <f t="shared" si="33"/>
        <v>209384.2</v>
      </c>
      <c r="F66" s="56">
        <v>207683.9</v>
      </c>
      <c r="G66" s="56">
        <v>207714.9</v>
      </c>
      <c r="H66" s="56">
        <v>209384.2</v>
      </c>
      <c r="I66" s="56">
        <v>209384.2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76">
        <f t="shared" ref="R66:R88" si="34">E66/B66</f>
        <v>1.0081869610499419</v>
      </c>
      <c r="S66" s="25">
        <f>E66/C66</f>
        <v>1.0080364961781751</v>
      </c>
      <c r="T66" s="25">
        <f t="shared" ref="T66:T88" si="35">E66/D66</f>
        <v>1</v>
      </c>
    </row>
    <row r="67" spans="1:20" ht="105.75" customHeight="1" x14ac:dyDescent="0.2">
      <c r="A67" s="6" t="s">
        <v>56</v>
      </c>
      <c r="B67" s="16">
        <f t="shared" si="33"/>
        <v>6505.3</v>
      </c>
      <c r="C67" s="16">
        <f t="shared" si="33"/>
        <v>0</v>
      </c>
      <c r="D67" s="16">
        <f t="shared" si="33"/>
        <v>6505.3</v>
      </c>
      <c r="E67" s="16">
        <f t="shared" si="33"/>
        <v>6505.3</v>
      </c>
      <c r="F67" s="56">
        <v>325.3</v>
      </c>
      <c r="G67" s="56">
        <v>0</v>
      </c>
      <c r="H67" s="56">
        <v>325.3</v>
      </c>
      <c r="I67" s="56">
        <v>325.3</v>
      </c>
      <c r="J67" s="56">
        <v>6180</v>
      </c>
      <c r="K67" s="56">
        <v>0</v>
      </c>
      <c r="L67" s="56">
        <v>6180</v>
      </c>
      <c r="M67" s="56">
        <v>6180</v>
      </c>
      <c r="N67" s="56">
        <v>0</v>
      </c>
      <c r="O67" s="56">
        <v>0</v>
      </c>
      <c r="P67" s="56">
        <v>0</v>
      </c>
      <c r="Q67" s="56">
        <v>0</v>
      </c>
      <c r="R67" s="76">
        <f t="shared" si="34"/>
        <v>1</v>
      </c>
      <c r="S67" s="25" t="e">
        <f>E67/C67</f>
        <v>#DIV/0!</v>
      </c>
      <c r="T67" s="25">
        <f t="shared" si="35"/>
        <v>1</v>
      </c>
    </row>
    <row r="68" spans="1:20" ht="115.5" customHeight="1" x14ac:dyDescent="0.2">
      <c r="A68" s="6" t="s">
        <v>59</v>
      </c>
      <c r="B68" s="16">
        <f t="shared" si="33"/>
        <v>4497.2</v>
      </c>
      <c r="C68" s="16">
        <f t="shared" si="33"/>
        <v>0</v>
      </c>
      <c r="D68" s="16">
        <f t="shared" si="33"/>
        <v>9873</v>
      </c>
      <c r="E68" s="16">
        <f t="shared" si="33"/>
        <v>9873</v>
      </c>
      <c r="F68" s="56">
        <v>539.70000000000005</v>
      </c>
      <c r="G68" s="56">
        <v>0</v>
      </c>
      <c r="H68" s="56">
        <v>1184.8</v>
      </c>
      <c r="I68" s="56">
        <v>1184.8</v>
      </c>
      <c r="J68" s="56">
        <v>3957.5</v>
      </c>
      <c r="K68" s="56">
        <v>0</v>
      </c>
      <c r="L68" s="56">
        <v>8688.2000000000007</v>
      </c>
      <c r="M68" s="56">
        <v>8688.2000000000007</v>
      </c>
      <c r="N68" s="56">
        <v>0</v>
      </c>
      <c r="O68" s="56">
        <v>0</v>
      </c>
      <c r="P68" s="56">
        <v>0</v>
      </c>
      <c r="Q68" s="56">
        <v>0</v>
      </c>
      <c r="R68" s="25">
        <f t="shared" si="34"/>
        <v>2.1953660055145425</v>
      </c>
      <c r="S68" s="25">
        <v>0</v>
      </c>
      <c r="T68" s="25">
        <f t="shared" si="35"/>
        <v>1</v>
      </c>
    </row>
    <row r="69" spans="1:20" ht="39.75" customHeight="1" x14ac:dyDescent="0.2">
      <c r="A69" s="37" t="s">
        <v>19</v>
      </c>
      <c r="B69" s="16">
        <f t="shared" si="33"/>
        <v>1093.5</v>
      </c>
      <c r="C69" s="16">
        <f t="shared" si="33"/>
        <v>1093.5</v>
      </c>
      <c r="D69" s="16">
        <f t="shared" si="33"/>
        <v>392.4</v>
      </c>
      <c r="E69" s="16">
        <f t="shared" si="33"/>
        <v>382.3</v>
      </c>
      <c r="F69" s="56">
        <v>1093.5</v>
      </c>
      <c r="G69" s="56">
        <v>1093.5</v>
      </c>
      <c r="H69" s="56">
        <v>392.4</v>
      </c>
      <c r="I69" s="56">
        <v>382.3</v>
      </c>
      <c r="J69" s="56">
        <v>0</v>
      </c>
      <c r="K69" s="56">
        <v>0</v>
      </c>
      <c r="L69" s="56">
        <v>0</v>
      </c>
      <c r="M69" s="56">
        <v>0</v>
      </c>
      <c r="N69" s="56">
        <v>0</v>
      </c>
      <c r="O69" s="56">
        <v>0</v>
      </c>
      <c r="P69" s="56">
        <v>0</v>
      </c>
      <c r="Q69" s="56">
        <v>0</v>
      </c>
      <c r="R69" s="25">
        <f t="shared" si="34"/>
        <v>0.34961133973479652</v>
      </c>
      <c r="S69" s="25">
        <f>E69/C69</f>
        <v>0.34961133973479652</v>
      </c>
      <c r="T69" s="25">
        <f t="shared" si="35"/>
        <v>0.97426095820591241</v>
      </c>
    </row>
    <row r="70" spans="1:20" ht="57" customHeight="1" x14ac:dyDescent="0.2">
      <c r="A70" s="37" t="s">
        <v>27</v>
      </c>
      <c r="B70" s="16">
        <f t="shared" si="33"/>
        <v>1513</v>
      </c>
      <c r="C70" s="16">
        <f t="shared" si="33"/>
        <v>0</v>
      </c>
      <c r="D70" s="16">
        <f t="shared" si="33"/>
        <v>1513</v>
      </c>
      <c r="E70" s="16">
        <f t="shared" si="33"/>
        <v>1513</v>
      </c>
      <c r="F70" s="56">
        <v>263</v>
      </c>
      <c r="G70" s="56">
        <v>0</v>
      </c>
      <c r="H70" s="56">
        <v>263</v>
      </c>
      <c r="I70" s="56">
        <v>263</v>
      </c>
      <c r="J70" s="56">
        <v>125</v>
      </c>
      <c r="K70" s="56">
        <v>0</v>
      </c>
      <c r="L70" s="56">
        <v>125</v>
      </c>
      <c r="M70" s="56">
        <v>125</v>
      </c>
      <c r="N70" s="56">
        <v>1125</v>
      </c>
      <c r="O70" s="56">
        <v>0</v>
      </c>
      <c r="P70" s="56">
        <v>1125</v>
      </c>
      <c r="Q70" s="56">
        <v>1125</v>
      </c>
      <c r="R70" s="25">
        <f t="shared" si="34"/>
        <v>1</v>
      </c>
      <c r="S70" s="25">
        <v>0</v>
      </c>
      <c r="T70" s="25">
        <f t="shared" si="35"/>
        <v>1</v>
      </c>
    </row>
    <row r="71" spans="1:20" s="36" customFormat="1" ht="72" customHeight="1" x14ac:dyDescent="0.2">
      <c r="A71" s="6" t="s">
        <v>117</v>
      </c>
      <c r="B71" s="16">
        <f t="shared" ref="B71:E76" si="36">F71+J71+N71</f>
        <v>5505.6</v>
      </c>
      <c r="C71" s="16">
        <f t="shared" si="36"/>
        <v>5195.5</v>
      </c>
      <c r="D71" s="16">
        <f t="shared" si="36"/>
        <v>5505.5</v>
      </c>
      <c r="E71" s="16">
        <f>I71+M71+Q71</f>
        <v>5505.5</v>
      </c>
      <c r="F71" s="56">
        <v>310</v>
      </c>
      <c r="G71" s="56">
        <v>0</v>
      </c>
      <c r="H71" s="56">
        <v>310</v>
      </c>
      <c r="I71" s="56">
        <v>310</v>
      </c>
      <c r="J71" s="56">
        <v>519.6</v>
      </c>
      <c r="K71" s="56">
        <v>5195.5</v>
      </c>
      <c r="L71" s="56">
        <v>519.5</v>
      </c>
      <c r="M71" s="56">
        <v>519.5</v>
      </c>
      <c r="N71" s="56">
        <v>4676</v>
      </c>
      <c r="O71" s="56">
        <v>0</v>
      </c>
      <c r="P71" s="56">
        <v>4676</v>
      </c>
      <c r="Q71" s="56">
        <v>4676</v>
      </c>
      <c r="R71" s="25">
        <f t="shared" si="34"/>
        <v>0.99998183667538498</v>
      </c>
      <c r="S71" s="25">
        <v>0</v>
      </c>
      <c r="T71" s="25">
        <f t="shared" si="35"/>
        <v>1</v>
      </c>
    </row>
    <row r="72" spans="1:20" s="36" customFormat="1" ht="23.25" customHeight="1" x14ac:dyDescent="0.2">
      <c r="A72" s="6" t="s">
        <v>118</v>
      </c>
      <c r="B72" s="16">
        <f t="shared" si="36"/>
        <v>0</v>
      </c>
      <c r="C72" s="16">
        <f t="shared" si="36"/>
        <v>0</v>
      </c>
      <c r="D72" s="16">
        <f t="shared" si="36"/>
        <v>0</v>
      </c>
      <c r="E72" s="16">
        <f t="shared" si="36"/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6">
        <v>0</v>
      </c>
      <c r="N72" s="56">
        <v>0</v>
      </c>
      <c r="O72" s="56">
        <v>0</v>
      </c>
      <c r="P72" s="56">
        <v>0</v>
      </c>
      <c r="Q72" s="56">
        <v>0</v>
      </c>
      <c r="R72" s="25">
        <v>0</v>
      </c>
      <c r="S72" s="25">
        <v>0</v>
      </c>
      <c r="T72" s="25">
        <v>0</v>
      </c>
    </row>
    <row r="73" spans="1:20" s="70" customFormat="1" ht="30.75" customHeight="1" x14ac:dyDescent="0.2">
      <c r="A73" s="74" t="s">
        <v>28</v>
      </c>
      <c r="B73" s="71">
        <f t="shared" si="36"/>
        <v>702.3</v>
      </c>
      <c r="C73" s="71">
        <f t="shared" si="36"/>
        <v>946.4</v>
      </c>
      <c r="D73" s="71">
        <f t="shared" si="36"/>
        <v>686.9</v>
      </c>
      <c r="E73" s="71">
        <f t="shared" si="36"/>
        <v>686.9</v>
      </c>
      <c r="F73" s="72">
        <v>702.3</v>
      </c>
      <c r="G73" s="72">
        <v>946.4</v>
      </c>
      <c r="H73" s="72">
        <v>686.9</v>
      </c>
      <c r="I73" s="72">
        <v>686.9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3">
        <f t="shared" si="34"/>
        <v>0.97807204898191658</v>
      </c>
      <c r="S73" s="73">
        <v>0</v>
      </c>
      <c r="T73" s="73">
        <f t="shared" si="35"/>
        <v>1</v>
      </c>
    </row>
    <row r="74" spans="1:20" s="70" customFormat="1" ht="114" customHeight="1" x14ac:dyDescent="0.2">
      <c r="A74" s="74" t="s">
        <v>119</v>
      </c>
      <c r="B74" s="71">
        <f t="shared" si="33"/>
        <v>5624.2</v>
      </c>
      <c r="C74" s="71">
        <f t="shared" si="36"/>
        <v>3307.9</v>
      </c>
      <c r="D74" s="71">
        <f t="shared" si="33"/>
        <v>6391.9</v>
      </c>
      <c r="E74" s="71">
        <f t="shared" si="33"/>
        <v>6389.9</v>
      </c>
      <c r="F74" s="72">
        <v>5624.2</v>
      </c>
      <c r="G74" s="72">
        <v>3307.9</v>
      </c>
      <c r="H74" s="72">
        <v>6391.9</v>
      </c>
      <c r="I74" s="72">
        <v>6389.9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3">
        <f t="shared" si="34"/>
        <v>1.1361438071192347</v>
      </c>
      <c r="S74" s="73">
        <v>0</v>
      </c>
      <c r="T74" s="73">
        <f t="shared" si="35"/>
        <v>0.99968710399098859</v>
      </c>
    </row>
    <row r="75" spans="1:20" s="54" customFormat="1" ht="64.5" customHeight="1" x14ac:dyDescent="0.2">
      <c r="A75" s="63" t="s">
        <v>120</v>
      </c>
      <c r="B75" s="16">
        <f>F75+J75+N75</f>
        <v>546.1</v>
      </c>
      <c r="C75" s="16">
        <f t="shared" si="36"/>
        <v>0</v>
      </c>
      <c r="D75" s="16">
        <f t="shared" ref="D75:D76" si="37">H75+L75+P75</f>
        <v>546.1</v>
      </c>
      <c r="E75" s="16">
        <f t="shared" ref="E75:E76" si="38">I75+M75+Q75</f>
        <v>546.1</v>
      </c>
      <c r="F75" s="56">
        <v>31</v>
      </c>
      <c r="G75" s="56">
        <v>0</v>
      </c>
      <c r="H75" s="56">
        <v>31</v>
      </c>
      <c r="I75" s="56">
        <v>31</v>
      </c>
      <c r="J75" s="56">
        <v>515.1</v>
      </c>
      <c r="K75" s="56">
        <v>0</v>
      </c>
      <c r="L75" s="56">
        <v>515.1</v>
      </c>
      <c r="M75" s="56">
        <v>515.1</v>
      </c>
      <c r="N75" s="56">
        <v>0</v>
      </c>
      <c r="O75" s="56">
        <v>0</v>
      </c>
      <c r="P75" s="56">
        <v>0</v>
      </c>
      <c r="Q75" s="56">
        <v>0</v>
      </c>
      <c r="R75" s="25">
        <f t="shared" ref="R75" si="39">E75/B75</f>
        <v>1</v>
      </c>
      <c r="S75" s="25">
        <v>0</v>
      </c>
      <c r="T75" s="25">
        <f t="shared" ref="T75" si="40">E75/D75</f>
        <v>1</v>
      </c>
    </row>
    <row r="76" spans="1:20" s="54" customFormat="1" ht="40.5" hidden="1" customHeight="1" x14ac:dyDescent="0.2">
      <c r="A76" s="63" t="s">
        <v>49</v>
      </c>
      <c r="B76" s="16">
        <f>F76+J76+N76</f>
        <v>0</v>
      </c>
      <c r="C76" s="16">
        <f t="shared" si="36"/>
        <v>0</v>
      </c>
      <c r="D76" s="16">
        <f t="shared" si="37"/>
        <v>0</v>
      </c>
      <c r="E76" s="16">
        <f t="shared" si="38"/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25">
        <v>0</v>
      </c>
      <c r="S76" s="25">
        <v>0</v>
      </c>
      <c r="T76" s="25">
        <v>0</v>
      </c>
    </row>
    <row r="77" spans="1:20" ht="56.25" customHeight="1" x14ac:dyDescent="0.2">
      <c r="A77" s="29" t="s">
        <v>121</v>
      </c>
      <c r="B77" s="16">
        <f t="shared" si="33"/>
        <v>245</v>
      </c>
      <c r="C77" s="16">
        <f t="shared" si="33"/>
        <v>193.7</v>
      </c>
      <c r="D77" s="16">
        <f t="shared" si="33"/>
        <v>245</v>
      </c>
      <c r="E77" s="16">
        <f t="shared" si="33"/>
        <v>245</v>
      </c>
      <c r="F77" s="57">
        <v>61.3</v>
      </c>
      <c r="G77" s="57">
        <v>10</v>
      </c>
      <c r="H77" s="57">
        <v>61.3</v>
      </c>
      <c r="I77" s="57">
        <v>61.3</v>
      </c>
      <c r="J77" s="57">
        <v>183.7</v>
      </c>
      <c r="K77" s="57">
        <v>183.7</v>
      </c>
      <c r="L77" s="57">
        <v>183.7</v>
      </c>
      <c r="M77" s="57">
        <v>183.7</v>
      </c>
      <c r="N77" s="57">
        <v>0</v>
      </c>
      <c r="O77" s="57">
        <v>0</v>
      </c>
      <c r="P77" s="57">
        <v>0</v>
      </c>
      <c r="Q77" s="57">
        <v>0</v>
      </c>
      <c r="R77" s="25">
        <f t="shared" si="34"/>
        <v>1</v>
      </c>
      <c r="S77" s="25">
        <v>0</v>
      </c>
      <c r="T77" s="25">
        <f t="shared" si="35"/>
        <v>1</v>
      </c>
    </row>
    <row r="78" spans="1:20" ht="33" customHeight="1" x14ac:dyDescent="0.2">
      <c r="A78" s="29" t="s">
        <v>48</v>
      </c>
      <c r="B78" s="16">
        <f t="shared" si="33"/>
        <v>160</v>
      </c>
      <c r="C78" s="16">
        <f t="shared" si="33"/>
        <v>0</v>
      </c>
      <c r="D78" s="16">
        <f t="shared" si="33"/>
        <v>0</v>
      </c>
      <c r="E78" s="16">
        <f t="shared" si="33"/>
        <v>0</v>
      </c>
      <c r="F78" s="57">
        <v>160</v>
      </c>
      <c r="G78" s="57">
        <v>0</v>
      </c>
      <c r="H78" s="57">
        <v>0</v>
      </c>
      <c r="I78" s="57">
        <v>0</v>
      </c>
      <c r="J78" s="57">
        <v>0</v>
      </c>
      <c r="K78" s="57">
        <v>0</v>
      </c>
      <c r="L78" s="57">
        <v>0</v>
      </c>
      <c r="M78" s="57">
        <v>0</v>
      </c>
      <c r="N78" s="57">
        <v>0</v>
      </c>
      <c r="O78" s="57">
        <v>0</v>
      </c>
      <c r="P78" s="57">
        <v>0</v>
      </c>
      <c r="Q78" s="57">
        <v>0</v>
      </c>
      <c r="R78" s="25">
        <f t="shared" si="34"/>
        <v>0</v>
      </c>
      <c r="S78" s="25">
        <v>0</v>
      </c>
      <c r="T78" s="25">
        <v>0</v>
      </c>
    </row>
    <row r="79" spans="1:20" ht="33" hidden="1" customHeight="1" x14ac:dyDescent="0.2">
      <c r="A79" s="29" t="s">
        <v>52</v>
      </c>
      <c r="B79" s="16">
        <f t="shared" si="33"/>
        <v>0</v>
      </c>
      <c r="C79" s="16">
        <f t="shared" si="33"/>
        <v>0</v>
      </c>
      <c r="D79" s="16">
        <f t="shared" si="33"/>
        <v>0</v>
      </c>
      <c r="E79" s="16">
        <f t="shared" si="33"/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57">
        <v>0</v>
      </c>
      <c r="M79" s="57">
        <v>0</v>
      </c>
      <c r="N79" s="57">
        <v>0</v>
      </c>
      <c r="O79" s="57">
        <v>0</v>
      </c>
      <c r="P79" s="57">
        <v>0</v>
      </c>
      <c r="Q79" s="57">
        <v>0</v>
      </c>
      <c r="R79" s="25" t="e">
        <f t="shared" si="34"/>
        <v>#DIV/0!</v>
      </c>
      <c r="S79" s="25">
        <v>0</v>
      </c>
      <c r="T79" s="25" t="e">
        <f t="shared" si="35"/>
        <v>#DIV/0!</v>
      </c>
    </row>
    <row r="80" spans="1:20" ht="54" hidden="1" customHeight="1" x14ac:dyDescent="0.2">
      <c r="A80" s="29" t="s">
        <v>57</v>
      </c>
      <c r="B80" s="16">
        <f t="shared" si="33"/>
        <v>0</v>
      </c>
      <c r="C80" s="16">
        <f t="shared" si="33"/>
        <v>0</v>
      </c>
      <c r="D80" s="16">
        <f t="shared" si="33"/>
        <v>0</v>
      </c>
      <c r="E80" s="16">
        <f t="shared" si="33"/>
        <v>0</v>
      </c>
      <c r="F80" s="56">
        <v>0</v>
      </c>
      <c r="G80" s="56">
        <v>0</v>
      </c>
      <c r="H80" s="56">
        <v>0</v>
      </c>
      <c r="I80" s="56">
        <v>0</v>
      </c>
      <c r="J80" s="56">
        <v>0</v>
      </c>
      <c r="K80" s="56"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25" t="e">
        <f t="shared" si="34"/>
        <v>#DIV/0!</v>
      </c>
      <c r="S80" s="25">
        <v>0</v>
      </c>
      <c r="T80" s="25" t="e">
        <f t="shared" si="35"/>
        <v>#DIV/0!</v>
      </c>
    </row>
    <row r="81" spans="1:20" ht="54" hidden="1" customHeight="1" x14ac:dyDescent="0.2">
      <c r="A81" s="29" t="s">
        <v>74</v>
      </c>
      <c r="B81" s="16">
        <f t="shared" si="33"/>
        <v>0</v>
      </c>
      <c r="C81" s="16">
        <f t="shared" si="33"/>
        <v>0</v>
      </c>
      <c r="D81" s="16">
        <f t="shared" si="33"/>
        <v>0</v>
      </c>
      <c r="E81" s="16">
        <f t="shared" si="33"/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25" t="e">
        <f t="shared" si="34"/>
        <v>#DIV/0!</v>
      </c>
      <c r="S81" s="25">
        <v>0</v>
      </c>
      <c r="T81" s="25" t="e">
        <f t="shared" si="35"/>
        <v>#DIV/0!</v>
      </c>
    </row>
    <row r="82" spans="1:20" ht="50.25" hidden="1" customHeight="1" x14ac:dyDescent="0.2">
      <c r="A82" s="6" t="s">
        <v>47</v>
      </c>
      <c r="B82" s="16">
        <f t="shared" si="33"/>
        <v>0</v>
      </c>
      <c r="C82" s="16">
        <f t="shared" si="33"/>
        <v>0</v>
      </c>
      <c r="D82" s="16">
        <f t="shared" si="33"/>
        <v>0</v>
      </c>
      <c r="E82" s="16">
        <f t="shared" si="33"/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57">
        <v>0</v>
      </c>
      <c r="M82" s="57">
        <v>0</v>
      </c>
      <c r="N82" s="57">
        <v>0</v>
      </c>
      <c r="O82" s="57">
        <v>0</v>
      </c>
      <c r="P82" s="57">
        <v>0</v>
      </c>
      <c r="Q82" s="57">
        <v>0</v>
      </c>
      <c r="R82" s="25">
        <v>0</v>
      </c>
      <c r="S82" s="25">
        <v>0</v>
      </c>
      <c r="T82" s="25">
        <v>0</v>
      </c>
    </row>
    <row r="83" spans="1:20" ht="126.75" customHeight="1" x14ac:dyDescent="0.2">
      <c r="A83" s="6" t="s">
        <v>21</v>
      </c>
      <c r="B83" s="16">
        <f t="shared" ref="B83:E89" si="41">F83+J83+N83</f>
        <v>129.6</v>
      </c>
      <c r="C83" s="16">
        <f t="shared" si="41"/>
        <v>129.6</v>
      </c>
      <c r="D83" s="16">
        <f t="shared" si="41"/>
        <v>129.6</v>
      </c>
      <c r="E83" s="16">
        <f t="shared" si="41"/>
        <v>97.199999999999989</v>
      </c>
      <c r="F83" s="56">
        <v>126.2</v>
      </c>
      <c r="G83" s="56">
        <v>126.2</v>
      </c>
      <c r="H83" s="56">
        <v>126.2</v>
      </c>
      <c r="I83" s="56">
        <v>94.6</v>
      </c>
      <c r="J83" s="56">
        <v>3.4</v>
      </c>
      <c r="K83" s="56">
        <v>3.4</v>
      </c>
      <c r="L83" s="56">
        <v>3.4</v>
      </c>
      <c r="M83" s="56">
        <v>2.6</v>
      </c>
      <c r="N83" s="56">
        <v>0</v>
      </c>
      <c r="O83" s="56">
        <v>0</v>
      </c>
      <c r="P83" s="56">
        <v>0</v>
      </c>
      <c r="Q83" s="56">
        <v>0</v>
      </c>
      <c r="R83" s="25">
        <f t="shared" si="34"/>
        <v>0.75</v>
      </c>
      <c r="S83" s="25">
        <f>E83/C83</f>
        <v>0.75</v>
      </c>
      <c r="T83" s="25">
        <f t="shared" si="35"/>
        <v>0.75</v>
      </c>
    </row>
    <row r="84" spans="1:20" ht="114" customHeight="1" x14ac:dyDescent="0.2">
      <c r="A84" s="38" t="s">
        <v>22</v>
      </c>
      <c r="B84" s="16">
        <f t="shared" si="41"/>
        <v>1011.1</v>
      </c>
      <c r="C84" s="16">
        <f t="shared" si="41"/>
        <v>852.7</v>
      </c>
      <c r="D84" s="16">
        <f t="shared" si="41"/>
        <v>1031.4000000000001</v>
      </c>
      <c r="E84" s="16">
        <f t="shared" si="41"/>
        <v>1023.6</v>
      </c>
      <c r="F84" s="56">
        <v>0</v>
      </c>
      <c r="G84" s="56">
        <v>0</v>
      </c>
      <c r="H84" s="56">
        <v>0</v>
      </c>
      <c r="I84" s="56">
        <v>0</v>
      </c>
      <c r="J84" s="56">
        <v>1011.1</v>
      </c>
      <c r="K84" s="56">
        <v>852.7</v>
      </c>
      <c r="L84" s="56">
        <v>1031.4000000000001</v>
      </c>
      <c r="M84" s="56">
        <v>1023.6</v>
      </c>
      <c r="N84" s="56">
        <v>0</v>
      </c>
      <c r="O84" s="56">
        <v>0</v>
      </c>
      <c r="P84" s="56">
        <v>0</v>
      </c>
      <c r="Q84" s="56">
        <v>0</v>
      </c>
      <c r="R84" s="25">
        <f t="shared" si="34"/>
        <v>1.0123627732172882</v>
      </c>
      <c r="S84" s="25">
        <f>E84/C84</f>
        <v>1.2004221883429107</v>
      </c>
      <c r="T84" s="25">
        <f t="shared" si="35"/>
        <v>0.99243746364165208</v>
      </c>
    </row>
    <row r="85" spans="1:20" ht="30" customHeight="1" x14ac:dyDescent="0.2">
      <c r="A85" s="38" t="s">
        <v>122</v>
      </c>
      <c r="B85" s="16">
        <f t="shared" si="41"/>
        <v>3.8</v>
      </c>
      <c r="C85" s="16">
        <f t="shared" si="41"/>
        <v>3.8</v>
      </c>
      <c r="D85" s="16">
        <f t="shared" si="41"/>
        <v>0</v>
      </c>
      <c r="E85" s="16">
        <f t="shared" si="41"/>
        <v>0</v>
      </c>
      <c r="F85" s="56">
        <v>3.8</v>
      </c>
      <c r="G85" s="56">
        <v>3.8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v>0</v>
      </c>
      <c r="P85" s="56">
        <v>0</v>
      </c>
      <c r="Q85" s="56">
        <v>0</v>
      </c>
      <c r="R85" s="25">
        <f t="shared" si="34"/>
        <v>0</v>
      </c>
      <c r="S85" s="25">
        <f>E85/C85</f>
        <v>0</v>
      </c>
      <c r="T85" s="25">
        <v>0</v>
      </c>
    </row>
    <row r="86" spans="1:20" ht="42" customHeight="1" x14ac:dyDescent="0.2">
      <c r="A86" s="6" t="s">
        <v>123</v>
      </c>
      <c r="B86" s="16">
        <f t="shared" si="41"/>
        <v>1992.3</v>
      </c>
      <c r="C86" s="16">
        <f t="shared" si="41"/>
        <v>2327.4</v>
      </c>
      <c r="D86" s="16">
        <f t="shared" si="41"/>
        <v>1034.7</v>
      </c>
      <c r="E86" s="16">
        <f t="shared" si="41"/>
        <v>1015.7</v>
      </c>
      <c r="F86" s="56">
        <v>1992.3</v>
      </c>
      <c r="G86" s="56">
        <v>2327.4</v>
      </c>
      <c r="H86" s="56">
        <v>1034.7</v>
      </c>
      <c r="I86" s="56">
        <v>1015.7</v>
      </c>
      <c r="J86" s="56">
        <v>0</v>
      </c>
      <c r="K86" s="56">
        <v>0</v>
      </c>
      <c r="L86" s="56">
        <v>0</v>
      </c>
      <c r="M86" s="56">
        <v>0</v>
      </c>
      <c r="N86" s="56">
        <v>0</v>
      </c>
      <c r="O86" s="56">
        <v>0</v>
      </c>
      <c r="P86" s="56">
        <v>0</v>
      </c>
      <c r="Q86" s="56">
        <v>0</v>
      </c>
      <c r="R86" s="25">
        <f t="shared" si="34"/>
        <v>0.50981277919991974</v>
      </c>
      <c r="S86" s="25">
        <f>E86/C86</f>
        <v>0.43640972759302227</v>
      </c>
      <c r="T86" s="25">
        <f t="shared" si="35"/>
        <v>0.9816371895235334</v>
      </c>
    </row>
    <row r="87" spans="1:20" s="36" customFormat="1" ht="54.75" customHeight="1" x14ac:dyDescent="0.2">
      <c r="A87" s="6" t="s">
        <v>29</v>
      </c>
      <c r="B87" s="16">
        <f t="shared" si="41"/>
        <v>830</v>
      </c>
      <c r="C87" s="16">
        <f t="shared" si="41"/>
        <v>0</v>
      </c>
      <c r="D87" s="16">
        <f t="shared" si="41"/>
        <v>130</v>
      </c>
      <c r="E87" s="16">
        <f t="shared" si="41"/>
        <v>130</v>
      </c>
      <c r="F87" s="56">
        <v>230</v>
      </c>
      <c r="G87" s="56">
        <v>0</v>
      </c>
      <c r="H87" s="56">
        <v>30</v>
      </c>
      <c r="I87" s="56">
        <v>30</v>
      </c>
      <c r="J87" s="56">
        <v>600</v>
      </c>
      <c r="K87" s="56">
        <v>0</v>
      </c>
      <c r="L87" s="56">
        <v>100</v>
      </c>
      <c r="M87" s="56">
        <v>100</v>
      </c>
      <c r="N87" s="56">
        <v>0</v>
      </c>
      <c r="O87" s="56">
        <v>0</v>
      </c>
      <c r="P87" s="56">
        <v>0</v>
      </c>
      <c r="Q87" s="56">
        <v>0</v>
      </c>
      <c r="R87" s="25">
        <f t="shared" si="34"/>
        <v>0.15662650602409639</v>
      </c>
      <c r="S87" s="25">
        <v>0</v>
      </c>
      <c r="T87" s="25">
        <f t="shared" si="35"/>
        <v>1</v>
      </c>
    </row>
    <row r="88" spans="1:20" s="10" customFormat="1" ht="32.25" customHeight="1" x14ac:dyDescent="0.2">
      <c r="A88" s="32" t="s">
        <v>25</v>
      </c>
      <c r="B88" s="16">
        <f t="shared" si="41"/>
        <v>848.3</v>
      </c>
      <c r="C88" s="16">
        <f t="shared" si="41"/>
        <v>848.3</v>
      </c>
      <c r="D88" s="16">
        <f t="shared" si="41"/>
        <v>647.79999999999995</v>
      </c>
      <c r="E88" s="16">
        <f t="shared" si="41"/>
        <v>647.79999999999995</v>
      </c>
      <c r="F88" s="58">
        <v>848.3</v>
      </c>
      <c r="G88" s="58">
        <v>848.3</v>
      </c>
      <c r="H88" s="58">
        <v>647.79999999999995</v>
      </c>
      <c r="I88" s="56">
        <v>647.79999999999995</v>
      </c>
      <c r="J88" s="56">
        <v>0</v>
      </c>
      <c r="K88" s="56">
        <v>0</v>
      </c>
      <c r="L88" s="56">
        <v>0</v>
      </c>
      <c r="M88" s="56">
        <v>0</v>
      </c>
      <c r="N88" s="56">
        <v>0</v>
      </c>
      <c r="O88" s="56">
        <v>0</v>
      </c>
      <c r="P88" s="56">
        <v>0</v>
      </c>
      <c r="Q88" s="56">
        <v>0</v>
      </c>
      <c r="R88" s="25">
        <f t="shared" si="34"/>
        <v>0.76364493693268887</v>
      </c>
      <c r="S88" s="25">
        <f>E88/C88</f>
        <v>0.76364493693268887</v>
      </c>
      <c r="T88" s="25">
        <f t="shared" si="35"/>
        <v>1</v>
      </c>
    </row>
    <row r="89" spans="1:20" s="10" customFormat="1" ht="27.75" customHeight="1" x14ac:dyDescent="0.2">
      <c r="A89" s="7" t="s">
        <v>14</v>
      </c>
      <c r="B89" s="41">
        <f>F89+J89+N89</f>
        <v>238891.19999999995</v>
      </c>
      <c r="C89" s="41">
        <f t="shared" si="41"/>
        <v>222613.69999999995</v>
      </c>
      <c r="D89" s="41">
        <f>H89+L89+P89</f>
        <v>244016.8</v>
      </c>
      <c r="E89" s="41">
        <f t="shared" si="41"/>
        <v>243945.49999999997</v>
      </c>
      <c r="F89" s="41">
        <f t="shared" ref="F89:Q89" si="42">SUM(F66:F88)</f>
        <v>219994.79999999996</v>
      </c>
      <c r="G89" s="41">
        <f t="shared" si="42"/>
        <v>216378.39999999997</v>
      </c>
      <c r="H89" s="41">
        <f t="shared" si="42"/>
        <v>220869.49999999997</v>
      </c>
      <c r="I89" s="41">
        <f t="shared" si="42"/>
        <v>220806.79999999996</v>
      </c>
      <c r="J89" s="41">
        <f t="shared" si="42"/>
        <v>13095.400000000001</v>
      </c>
      <c r="K89" s="41">
        <f t="shared" si="42"/>
        <v>6235.2999999999993</v>
      </c>
      <c r="L89" s="41">
        <f t="shared" si="42"/>
        <v>17346.300000000003</v>
      </c>
      <c r="M89" s="41">
        <f t="shared" si="42"/>
        <v>17337.7</v>
      </c>
      <c r="N89" s="41">
        <f t="shared" si="42"/>
        <v>5801</v>
      </c>
      <c r="O89" s="41">
        <f t="shared" si="42"/>
        <v>0</v>
      </c>
      <c r="P89" s="41">
        <f t="shared" si="42"/>
        <v>5801</v>
      </c>
      <c r="Q89" s="41">
        <f t="shared" si="42"/>
        <v>5801</v>
      </c>
      <c r="R89" s="27">
        <f>E89/B89</f>
        <v>1.0211573301988521</v>
      </c>
      <c r="S89" s="27">
        <f>E89/C89</f>
        <v>1.0958242911375178</v>
      </c>
      <c r="T89" s="27">
        <f>E89/D89</f>
        <v>0.99970780700345219</v>
      </c>
    </row>
    <row r="90" spans="1:20" s="8" customFormat="1" ht="39.75" customHeight="1" x14ac:dyDescent="0.2">
      <c r="A90" s="31" t="s">
        <v>68</v>
      </c>
      <c r="B90" s="13"/>
      <c r="C90" s="13"/>
      <c r="D90" s="13"/>
      <c r="E90" s="13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82"/>
      <c r="R90" s="27"/>
      <c r="S90" s="27"/>
      <c r="T90" s="27"/>
    </row>
    <row r="91" spans="1:20" s="8" customFormat="1" ht="39.75" customHeight="1" x14ac:dyDescent="0.2">
      <c r="A91" s="39" t="s">
        <v>30</v>
      </c>
      <c r="B91" s="16">
        <f t="shared" ref="B91:B108" si="43">F91+J91+N91</f>
        <v>675</v>
      </c>
      <c r="C91" s="16">
        <f t="shared" ref="C91:C107" si="44">G91+K91+O91</f>
        <v>0</v>
      </c>
      <c r="D91" s="16">
        <f t="shared" ref="D91:D107" si="45">H91+L91+P91</f>
        <v>675</v>
      </c>
      <c r="E91" s="16">
        <f t="shared" ref="E91:E107" si="46">I91+M91+Q91</f>
        <v>675</v>
      </c>
      <c r="F91" s="56">
        <v>175</v>
      </c>
      <c r="G91" s="56">
        <v>0</v>
      </c>
      <c r="H91" s="56">
        <v>175</v>
      </c>
      <c r="I91" s="56">
        <v>175</v>
      </c>
      <c r="J91" s="56">
        <v>500</v>
      </c>
      <c r="K91" s="56">
        <v>0</v>
      </c>
      <c r="L91" s="56">
        <v>500</v>
      </c>
      <c r="M91" s="56">
        <v>500</v>
      </c>
      <c r="N91" s="56">
        <v>0</v>
      </c>
      <c r="O91" s="56">
        <v>0</v>
      </c>
      <c r="P91" s="56">
        <v>0</v>
      </c>
      <c r="Q91" s="56">
        <v>0</v>
      </c>
      <c r="R91" s="25">
        <v>0</v>
      </c>
      <c r="S91" s="25">
        <v>0</v>
      </c>
      <c r="T91" s="25">
        <f>E91/D91</f>
        <v>1</v>
      </c>
    </row>
    <row r="92" spans="1:20" s="9" customFormat="1" ht="37.5" customHeight="1" x14ac:dyDescent="0.2">
      <c r="A92" s="6" t="s">
        <v>66</v>
      </c>
      <c r="B92" s="16">
        <f t="shared" si="43"/>
        <v>76.3</v>
      </c>
      <c r="C92" s="16">
        <f t="shared" si="44"/>
        <v>50.9</v>
      </c>
      <c r="D92" s="16">
        <f t="shared" si="45"/>
        <v>76.3</v>
      </c>
      <c r="E92" s="16">
        <f t="shared" si="46"/>
        <v>76.2</v>
      </c>
      <c r="F92" s="56">
        <v>76.3</v>
      </c>
      <c r="G92" s="56">
        <v>50.9</v>
      </c>
      <c r="H92" s="72">
        <v>76.3</v>
      </c>
      <c r="I92" s="72">
        <v>76.2</v>
      </c>
      <c r="J92" s="56">
        <v>0</v>
      </c>
      <c r="K92" s="56">
        <v>0</v>
      </c>
      <c r="L92" s="56">
        <v>0</v>
      </c>
      <c r="M92" s="56">
        <v>0</v>
      </c>
      <c r="N92" s="56">
        <v>0</v>
      </c>
      <c r="O92" s="56">
        <v>0</v>
      </c>
      <c r="P92" s="56">
        <v>0</v>
      </c>
      <c r="Q92" s="56">
        <v>0</v>
      </c>
      <c r="R92" s="25">
        <f>E92/B92</f>
        <v>0.99868938401048502</v>
      </c>
      <c r="S92" s="25">
        <f t="shared" ref="S92:S108" si="47">E92/C92</f>
        <v>1.4970530451866406</v>
      </c>
      <c r="T92" s="25">
        <f>E92/D92</f>
        <v>0.99868938401048502</v>
      </c>
    </row>
    <row r="93" spans="1:20" s="9" customFormat="1" ht="30" customHeight="1" x14ac:dyDescent="0.2">
      <c r="A93" s="6" t="s">
        <v>31</v>
      </c>
      <c r="B93" s="16">
        <f t="shared" si="43"/>
        <v>0</v>
      </c>
      <c r="C93" s="16">
        <f t="shared" si="44"/>
        <v>0</v>
      </c>
      <c r="D93" s="16">
        <f t="shared" si="45"/>
        <v>0</v>
      </c>
      <c r="E93" s="16">
        <f t="shared" si="46"/>
        <v>0</v>
      </c>
      <c r="F93" s="56">
        <v>0</v>
      </c>
      <c r="G93" s="56">
        <v>0</v>
      </c>
      <c r="H93" s="72">
        <v>0</v>
      </c>
      <c r="I93" s="72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R93" s="25">
        <v>0</v>
      </c>
      <c r="S93" s="25">
        <v>0</v>
      </c>
      <c r="T93" s="25">
        <v>0</v>
      </c>
    </row>
    <row r="94" spans="1:20" s="9" customFormat="1" ht="24" customHeight="1" x14ac:dyDescent="0.2">
      <c r="A94" s="6" t="s">
        <v>32</v>
      </c>
      <c r="B94" s="16">
        <f t="shared" si="43"/>
        <v>28.6</v>
      </c>
      <c r="C94" s="16">
        <f t="shared" si="44"/>
        <v>10</v>
      </c>
      <c r="D94" s="16">
        <f t="shared" si="45"/>
        <v>28.6</v>
      </c>
      <c r="E94" s="16">
        <f t="shared" si="46"/>
        <v>28.6</v>
      </c>
      <c r="F94" s="56">
        <v>28.6</v>
      </c>
      <c r="G94" s="56">
        <v>10</v>
      </c>
      <c r="H94" s="72">
        <v>28.6</v>
      </c>
      <c r="I94" s="72">
        <v>28.6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R94" s="25">
        <f>E94/B94</f>
        <v>1</v>
      </c>
      <c r="S94" s="25">
        <f t="shared" si="47"/>
        <v>2.8600000000000003</v>
      </c>
      <c r="T94" s="25">
        <f>E94/D94</f>
        <v>1</v>
      </c>
    </row>
    <row r="95" spans="1:20" s="9" customFormat="1" ht="32.25" customHeight="1" x14ac:dyDescent="0.2">
      <c r="A95" s="6" t="s">
        <v>33</v>
      </c>
      <c r="B95" s="16">
        <f t="shared" si="43"/>
        <v>0</v>
      </c>
      <c r="C95" s="16">
        <f t="shared" si="44"/>
        <v>30</v>
      </c>
      <c r="D95" s="16">
        <f t="shared" si="45"/>
        <v>0</v>
      </c>
      <c r="E95" s="16">
        <f t="shared" si="46"/>
        <v>0</v>
      </c>
      <c r="F95" s="56">
        <v>0</v>
      </c>
      <c r="G95" s="56">
        <v>30</v>
      </c>
      <c r="H95" s="72">
        <v>0</v>
      </c>
      <c r="I95" s="72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R95" s="25">
        <v>0</v>
      </c>
      <c r="S95" s="25">
        <f t="shared" si="47"/>
        <v>0</v>
      </c>
      <c r="T95" s="25">
        <v>0</v>
      </c>
    </row>
    <row r="96" spans="1:20" s="9" customFormat="1" ht="28.5" hidden="1" customHeight="1" x14ac:dyDescent="0.2">
      <c r="A96" s="6" t="s">
        <v>34</v>
      </c>
      <c r="B96" s="16">
        <f t="shared" si="43"/>
        <v>0</v>
      </c>
      <c r="C96" s="16">
        <f t="shared" si="44"/>
        <v>0</v>
      </c>
      <c r="D96" s="16">
        <f t="shared" si="45"/>
        <v>0</v>
      </c>
      <c r="E96" s="16">
        <f t="shared" si="46"/>
        <v>0</v>
      </c>
      <c r="F96" s="56">
        <v>0</v>
      </c>
      <c r="G96" s="56">
        <v>0</v>
      </c>
      <c r="H96" s="72">
        <v>0</v>
      </c>
      <c r="I96" s="72">
        <v>0</v>
      </c>
      <c r="J96" s="56">
        <v>0</v>
      </c>
      <c r="K96" s="56">
        <v>0</v>
      </c>
      <c r="L96" s="56">
        <v>0</v>
      </c>
      <c r="M96" s="56">
        <v>0</v>
      </c>
      <c r="N96" s="56">
        <v>0</v>
      </c>
      <c r="O96" s="56">
        <v>0</v>
      </c>
      <c r="P96" s="56">
        <v>0</v>
      </c>
      <c r="Q96" s="56">
        <v>0</v>
      </c>
      <c r="R96" s="25">
        <v>0</v>
      </c>
      <c r="S96" s="25">
        <v>0</v>
      </c>
      <c r="T96" s="25">
        <v>0</v>
      </c>
    </row>
    <row r="97" spans="1:20" s="69" customFormat="1" ht="59.25" customHeight="1" x14ac:dyDescent="0.2">
      <c r="A97" s="74" t="s">
        <v>106</v>
      </c>
      <c r="B97" s="71">
        <f t="shared" si="43"/>
        <v>0</v>
      </c>
      <c r="C97" s="71">
        <f t="shared" si="44"/>
        <v>0</v>
      </c>
      <c r="D97" s="71">
        <f t="shared" si="45"/>
        <v>7</v>
      </c>
      <c r="E97" s="71">
        <f t="shared" si="46"/>
        <v>7</v>
      </c>
      <c r="F97" s="72">
        <v>0</v>
      </c>
      <c r="G97" s="72">
        <v>0</v>
      </c>
      <c r="H97" s="72">
        <v>7</v>
      </c>
      <c r="I97" s="72">
        <v>7</v>
      </c>
      <c r="J97" s="72">
        <v>0</v>
      </c>
      <c r="K97" s="72">
        <v>0</v>
      </c>
      <c r="L97" s="72">
        <v>0</v>
      </c>
      <c r="M97" s="72">
        <v>0</v>
      </c>
      <c r="N97" s="72">
        <v>0</v>
      </c>
      <c r="O97" s="72">
        <v>0</v>
      </c>
      <c r="P97" s="72">
        <v>0</v>
      </c>
      <c r="Q97" s="72">
        <v>0</v>
      </c>
      <c r="R97" s="73">
        <v>0</v>
      </c>
      <c r="S97" s="73">
        <v>0</v>
      </c>
      <c r="T97" s="73">
        <f t="shared" ref="T97:T98" si="48">E97/D97</f>
        <v>1</v>
      </c>
    </row>
    <row r="98" spans="1:20" s="69" customFormat="1" ht="40.5" customHeight="1" x14ac:dyDescent="0.2">
      <c r="A98" s="74" t="s">
        <v>107</v>
      </c>
      <c r="B98" s="71">
        <f t="shared" si="43"/>
        <v>0</v>
      </c>
      <c r="C98" s="71">
        <f t="shared" si="44"/>
        <v>0</v>
      </c>
      <c r="D98" s="71">
        <f t="shared" si="45"/>
        <v>10.199999999999999</v>
      </c>
      <c r="E98" s="71">
        <f t="shared" si="46"/>
        <v>10.199999999999999</v>
      </c>
      <c r="F98" s="72">
        <v>0</v>
      </c>
      <c r="G98" s="72">
        <v>0</v>
      </c>
      <c r="H98" s="72">
        <v>10.199999999999999</v>
      </c>
      <c r="I98" s="72">
        <v>10.199999999999999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3">
        <v>0</v>
      </c>
      <c r="S98" s="73">
        <v>0</v>
      </c>
      <c r="T98" s="73">
        <f t="shared" si="48"/>
        <v>1</v>
      </c>
    </row>
    <row r="99" spans="1:20" s="9" customFormat="1" ht="28.5" customHeight="1" x14ac:dyDescent="0.2">
      <c r="A99" s="6" t="s">
        <v>35</v>
      </c>
      <c r="B99" s="16">
        <f t="shared" si="43"/>
        <v>21</v>
      </c>
      <c r="C99" s="16">
        <f t="shared" si="44"/>
        <v>15</v>
      </c>
      <c r="D99" s="16">
        <f t="shared" si="45"/>
        <v>21</v>
      </c>
      <c r="E99" s="16">
        <f t="shared" si="46"/>
        <v>21</v>
      </c>
      <c r="F99" s="56">
        <v>21</v>
      </c>
      <c r="G99" s="56">
        <v>15</v>
      </c>
      <c r="H99" s="72">
        <v>21</v>
      </c>
      <c r="I99" s="72">
        <v>21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0</v>
      </c>
      <c r="Q99" s="56">
        <v>0</v>
      </c>
      <c r="R99" s="25">
        <f>E99/B99</f>
        <v>1</v>
      </c>
      <c r="S99" s="25">
        <f t="shared" si="47"/>
        <v>1.4</v>
      </c>
      <c r="T99" s="25">
        <f>E99/D99</f>
        <v>1</v>
      </c>
    </row>
    <row r="100" spans="1:20" s="9" customFormat="1" ht="46.5" customHeight="1" x14ac:dyDescent="0.2">
      <c r="A100" s="6" t="s">
        <v>36</v>
      </c>
      <c r="B100" s="16">
        <f t="shared" si="43"/>
        <v>35</v>
      </c>
      <c r="C100" s="16">
        <f t="shared" si="44"/>
        <v>30</v>
      </c>
      <c r="D100" s="16">
        <f t="shared" si="45"/>
        <v>35</v>
      </c>
      <c r="E100" s="16">
        <f t="shared" si="46"/>
        <v>35</v>
      </c>
      <c r="F100" s="56">
        <v>35</v>
      </c>
      <c r="G100" s="56">
        <v>30</v>
      </c>
      <c r="H100" s="72">
        <v>35</v>
      </c>
      <c r="I100" s="72">
        <v>35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0</v>
      </c>
      <c r="Q100" s="56">
        <v>0</v>
      </c>
      <c r="R100" s="25">
        <f>E100/B100</f>
        <v>1</v>
      </c>
      <c r="S100" s="25">
        <f t="shared" si="47"/>
        <v>1.1666666666666667</v>
      </c>
      <c r="T100" s="25">
        <f>E100/D100</f>
        <v>1</v>
      </c>
    </row>
    <row r="101" spans="1:20" s="9" customFormat="1" ht="52.5" customHeight="1" x14ac:dyDescent="0.2">
      <c r="A101" s="6" t="s">
        <v>37</v>
      </c>
      <c r="B101" s="16">
        <f t="shared" si="43"/>
        <v>82</v>
      </c>
      <c r="C101" s="16">
        <f t="shared" si="44"/>
        <v>107</v>
      </c>
      <c r="D101" s="16">
        <f t="shared" si="45"/>
        <v>82</v>
      </c>
      <c r="E101" s="16">
        <f t="shared" si="46"/>
        <v>82</v>
      </c>
      <c r="F101" s="56">
        <v>82</v>
      </c>
      <c r="G101" s="56">
        <v>107</v>
      </c>
      <c r="H101" s="56">
        <v>82</v>
      </c>
      <c r="I101" s="56">
        <v>82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0</v>
      </c>
      <c r="Q101" s="56">
        <v>0</v>
      </c>
      <c r="R101" s="25">
        <v>0</v>
      </c>
      <c r="S101" s="25">
        <f t="shared" si="47"/>
        <v>0.76635514018691586</v>
      </c>
      <c r="T101" s="25">
        <f>E101/D101</f>
        <v>1</v>
      </c>
    </row>
    <row r="102" spans="1:20" s="9" customFormat="1" ht="54.75" hidden="1" customHeight="1" x14ac:dyDescent="0.2">
      <c r="A102" s="62" t="s">
        <v>124</v>
      </c>
      <c r="B102" s="16">
        <f t="shared" si="43"/>
        <v>0</v>
      </c>
      <c r="C102" s="16">
        <f t="shared" si="44"/>
        <v>0</v>
      </c>
      <c r="D102" s="16">
        <f t="shared" si="45"/>
        <v>0</v>
      </c>
      <c r="E102" s="16">
        <f t="shared" si="46"/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R102" s="25">
        <v>0</v>
      </c>
      <c r="S102" s="25">
        <v>0</v>
      </c>
      <c r="T102" s="25">
        <v>0</v>
      </c>
    </row>
    <row r="103" spans="1:20" s="9" customFormat="1" ht="34.5" hidden="1" customHeight="1" x14ac:dyDescent="0.2">
      <c r="A103" s="6" t="s">
        <v>38</v>
      </c>
      <c r="B103" s="16">
        <f t="shared" si="43"/>
        <v>0</v>
      </c>
      <c r="C103" s="16">
        <f t="shared" si="44"/>
        <v>0</v>
      </c>
      <c r="D103" s="16">
        <f t="shared" si="45"/>
        <v>0</v>
      </c>
      <c r="E103" s="16">
        <f t="shared" si="46"/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0</v>
      </c>
      <c r="Q103" s="56">
        <v>0</v>
      </c>
      <c r="R103" s="25">
        <v>0</v>
      </c>
      <c r="S103" s="25">
        <v>0</v>
      </c>
      <c r="T103" s="25">
        <v>0</v>
      </c>
    </row>
    <row r="104" spans="1:20" s="69" customFormat="1" ht="0.75" hidden="1" customHeight="1" x14ac:dyDescent="0.2">
      <c r="A104" s="74" t="s">
        <v>39</v>
      </c>
      <c r="B104" s="71">
        <f t="shared" si="43"/>
        <v>0</v>
      </c>
      <c r="C104" s="71">
        <f t="shared" si="44"/>
        <v>0</v>
      </c>
      <c r="D104" s="71">
        <f t="shared" si="45"/>
        <v>0</v>
      </c>
      <c r="E104" s="71">
        <f t="shared" si="46"/>
        <v>0</v>
      </c>
      <c r="F104" s="72">
        <v>0</v>
      </c>
      <c r="G104" s="72">
        <v>0</v>
      </c>
      <c r="H104" s="72">
        <v>0</v>
      </c>
      <c r="I104" s="72">
        <v>0</v>
      </c>
      <c r="J104" s="72">
        <f t="shared" ref="J104:P104" si="49">J105</f>
        <v>0</v>
      </c>
      <c r="K104" s="72">
        <f t="shared" si="49"/>
        <v>0</v>
      </c>
      <c r="L104" s="72">
        <f t="shared" si="49"/>
        <v>0</v>
      </c>
      <c r="M104" s="72">
        <v>0</v>
      </c>
      <c r="N104" s="72">
        <f t="shared" si="49"/>
        <v>0</v>
      </c>
      <c r="O104" s="72">
        <f t="shared" si="49"/>
        <v>0</v>
      </c>
      <c r="P104" s="72">
        <f t="shared" si="49"/>
        <v>0</v>
      </c>
      <c r="Q104" s="72">
        <v>0</v>
      </c>
      <c r="R104" s="73">
        <v>0</v>
      </c>
      <c r="S104" s="25">
        <v>0</v>
      </c>
      <c r="T104" s="73">
        <v>0</v>
      </c>
    </row>
    <row r="105" spans="1:20" s="9" customFormat="1" ht="35.25" customHeight="1" x14ac:dyDescent="0.2">
      <c r="A105" s="11" t="s">
        <v>40</v>
      </c>
      <c r="B105" s="16">
        <f t="shared" si="43"/>
        <v>102.1</v>
      </c>
      <c r="C105" s="16">
        <f t="shared" si="44"/>
        <v>137.1</v>
      </c>
      <c r="D105" s="16">
        <f t="shared" si="45"/>
        <v>0</v>
      </c>
      <c r="E105" s="16">
        <f t="shared" si="46"/>
        <v>0</v>
      </c>
      <c r="F105" s="56">
        <v>102.1</v>
      </c>
      <c r="G105" s="56">
        <v>137.1</v>
      </c>
      <c r="H105" s="56">
        <v>0</v>
      </c>
      <c r="I105" s="56">
        <v>0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R105" s="25">
        <f>E105/B105</f>
        <v>0</v>
      </c>
      <c r="S105" s="25">
        <f t="shared" si="47"/>
        <v>0</v>
      </c>
      <c r="T105" s="73">
        <v>0</v>
      </c>
    </row>
    <row r="106" spans="1:20" s="9" customFormat="1" ht="36" customHeight="1" x14ac:dyDescent="0.2">
      <c r="A106" s="11" t="s">
        <v>41</v>
      </c>
      <c r="B106" s="16">
        <f t="shared" si="43"/>
        <v>0</v>
      </c>
      <c r="C106" s="16">
        <f t="shared" si="44"/>
        <v>0</v>
      </c>
      <c r="D106" s="16">
        <f t="shared" si="45"/>
        <v>0</v>
      </c>
      <c r="E106" s="16">
        <f t="shared" si="46"/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0</v>
      </c>
      <c r="Q106" s="56">
        <v>0</v>
      </c>
      <c r="R106" s="25">
        <v>0</v>
      </c>
      <c r="S106" s="25">
        <v>0</v>
      </c>
      <c r="T106" s="25">
        <v>0</v>
      </c>
    </row>
    <row r="107" spans="1:20" s="9" customFormat="1" ht="111.75" customHeight="1" x14ac:dyDescent="0.2">
      <c r="A107" s="11" t="s">
        <v>70</v>
      </c>
      <c r="B107" s="16">
        <f t="shared" si="43"/>
        <v>488.4</v>
      </c>
      <c r="C107" s="16">
        <f t="shared" si="44"/>
        <v>0</v>
      </c>
      <c r="D107" s="16">
        <f t="shared" si="45"/>
        <v>0</v>
      </c>
      <c r="E107" s="16">
        <f t="shared" si="46"/>
        <v>0</v>
      </c>
      <c r="F107" s="56">
        <v>488.4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0</v>
      </c>
      <c r="Q107" s="56">
        <v>0</v>
      </c>
      <c r="R107" s="25">
        <v>0</v>
      </c>
      <c r="S107" s="25">
        <v>0</v>
      </c>
      <c r="T107" s="25">
        <v>0</v>
      </c>
    </row>
    <row r="108" spans="1:20" ht="17.25" customHeight="1" x14ac:dyDescent="0.2">
      <c r="A108" s="7" t="s">
        <v>14</v>
      </c>
      <c r="B108" s="41">
        <f t="shared" si="43"/>
        <v>1508.4</v>
      </c>
      <c r="C108" s="41">
        <f>G108+K108+O108</f>
        <v>380</v>
      </c>
      <c r="D108" s="41">
        <f>H108+L108+P108</f>
        <v>935.1</v>
      </c>
      <c r="E108" s="41">
        <f>I108+M108+Q108</f>
        <v>935</v>
      </c>
      <c r="F108" s="41">
        <f>F91+F92+F94+F95+F99+F100+F101+F105++F106+F107</f>
        <v>1008.4</v>
      </c>
      <c r="G108" s="41">
        <f>G91+G92+G94+G95+G99+G100+G101+G105++G106+G107</f>
        <v>380</v>
      </c>
      <c r="H108" s="41">
        <f>H91+H92+H94+H95+H99+H100+H101+H105++H106+H107+H97+H98</f>
        <v>435.1</v>
      </c>
      <c r="I108" s="41">
        <f>I91+I92+I94+I95+I99+I100+I101+I105++I106+I107+I97+I98</f>
        <v>435</v>
      </c>
      <c r="J108" s="41">
        <f t="shared" ref="J108:Q108" si="50">J91+J92+J94+J95+J99+J100+J101+J105++J106+J107</f>
        <v>500</v>
      </c>
      <c r="K108" s="41">
        <f t="shared" si="50"/>
        <v>0</v>
      </c>
      <c r="L108" s="41">
        <f t="shared" si="50"/>
        <v>500</v>
      </c>
      <c r="M108" s="41">
        <f t="shared" si="50"/>
        <v>500</v>
      </c>
      <c r="N108" s="41">
        <f t="shared" si="50"/>
        <v>0</v>
      </c>
      <c r="O108" s="41">
        <f t="shared" si="50"/>
        <v>0</v>
      </c>
      <c r="P108" s="41">
        <f t="shared" si="50"/>
        <v>0</v>
      </c>
      <c r="Q108" s="41">
        <f t="shared" si="50"/>
        <v>0</v>
      </c>
      <c r="R108" s="19">
        <f>E108/B108</f>
        <v>0.61986210554229648</v>
      </c>
      <c r="S108" s="27">
        <f t="shared" si="47"/>
        <v>2.4605263157894739</v>
      </c>
      <c r="T108" s="19">
        <f>E108/D108</f>
        <v>0.99989305956582186</v>
      </c>
    </row>
    <row r="109" spans="1:20" ht="31.5" customHeight="1" x14ac:dyDescent="0.2">
      <c r="A109" s="31" t="s">
        <v>13</v>
      </c>
      <c r="B109" s="21"/>
      <c r="C109" s="21"/>
      <c r="D109" s="21"/>
      <c r="E109" s="21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21"/>
      <c r="S109" s="21"/>
      <c r="T109" s="21"/>
    </row>
    <row r="110" spans="1:20" ht="62.25" customHeight="1" x14ac:dyDescent="0.2">
      <c r="A110" s="6" t="s">
        <v>125</v>
      </c>
      <c r="B110" s="16">
        <f t="shared" ref="B110:E119" si="51">F110+J110+N110</f>
        <v>10482.1</v>
      </c>
      <c r="C110" s="16">
        <f t="shared" si="51"/>
        <v>10482.1</v>
      </c>
      <c r="D110" s="16">
        <f t="shared" si="51"/>
        <v>10481.6</v>
      </c>
      <c r="E110" s="16">
        <f t="shared" si="51"/>
        <v>10481.6</v>
      </c>
      <c r="F110" s="56">
        <v>10482.1</v>
      </c>
      <c r="G110" s="56">
        <v>10482.1</v>
      </c>
      <c r="H110" s="56">
        <v>10481.6</v>
      </c>
      <c r="I110" s="56">
        <v>10481.6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R110" s="18">
        <f t="shared" ref="R110:R119" si="52">E110/B110</f>
        <v>0.99995229963461518</v>
      </c>
      <c r="S110" s="18">
        <f>E110/C110</f>
        <v>0.99995229963461518</v>
      </c>
      <c r="T110" s="18">
        <f t="shared" ref="T110:T119" si="53">E110/D110</f>
        <v>1</v>
      </c>
    </row>
    <row r="111" spans="1:20" ht="38.25" customHeight="1" x14ac:dyDescent="0.2">
      <c r="A111" s="39" t="s">
        <v>20</v>
      </c>
      <c r="B111" s="16">
        <f t="shared" si="51"/>
        <v>34.799999999999997</v>
      </c>
      <c r="C111" s="16">
        <f t="shared" si="51"/>
        <v>34.799999999999997</v>
      </c>
      <c r="D111" s="16">
        <f t="shared" si="51"/>
        <v>82.3</v>
      </c>
      <c r="E111" s="16">
        <f t="shared" si="51"/>
        <v>82.3</v>
      </c>
      <c r="F111" s="56">
        <v>34.799999999999997</v>
      </c>
      <c r="G111" s="56">
        <v>34.799999999999997</v>
      </c>
      <c r="H111" s="56">
        <v>82.3</v>
      </c>
      <c r="I111" s="56">
        <v>82.3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0</v>
      </c>
      <c r="Q111" s="56">
        <v>0</v>
      </c>
      <c r="R111" s="18">
        <f t="shared" si="52"/>
        <v>2.3649425287356323</v>
      </c>
      <c r="S111" s="18">
        <f>E111/C111</f>
        <v>2.3649425287356323</v>
      </c>
      <c r="T111" s="18">
        <f t="shared" si="53"/>
        <v>1</v>
      </c>
    </row>
    <row r="112" spans="1:20" ht="32.25" customHeight="1" x14ac:dyDescent="0.2">
      <c r="A112" s="6" t="s">
        <v>42</v>
      </c>
      <c r="B112" s="20">
        <f t="shared" si="51"/>
        <v>641.70000000000005</v>
      </c>
      <c r="C112" s="20">
        <f t="shared" si="51"/>
        <v>656.7</v>
      </c>
      <c r="D112" s="20">
        <f t="shared" si="51"/>
        <v>367.1</v>
      </c>
      <c r="E112" s="20">
        <f t="shared" si="51"/>
        <v>298.8</v>
      </c>
      <c r="F112" s="59">
        <v>641.70000000000005</v>
      </c>
      <c r="G112" s="59">
        <v>656.7</v>
      </c>
      <c r="H112" s="59">
        <v>367.1</v>
      </c>
      <c r="I112" s="59">
        <v>298.8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  <c r="O112" s="59">
        <v>0</v>
      </c>
      <c r="P112" s="59">
        <v>0</v>
      </c>
      <c r="Q112" s="59">
        <v>0</v>
      </c>
      <c r="R112" s="18">
        <f t="shared" si="52"/>
        <v>0.46563814866760167</v>
      </c>
      <c r="S112" s="18">
        <f>E112/C112</f>
        <v>0.4550022841480128</v>
      </c>
      <c r="T112" s="18">
        <f t="shared" si="53"/>
        <v>0.81394715336420587</v>
      </c>
    </row>
    <row r="113" spans="1:20" s="54" customFormat="1" ht="42" customHeight="1" x14ac:dyDescent="0.2">
      <c r="A113" s="63" t="s">
        <v>43</v>
      </c>
      <c r="B113" s="59">
        <f t="shared" si="51"/>
        <v>1077.2</v>
      </c>
      <c r="C113" s="59">
        <f t="shared" si="51"/>
        <v>0</v>
      </c>
      <c r="D113" s="59">
        <f t="shared" si="51"/>
        <v>960.5</v>
      </c>
      <c r="E113" s="59">
        <f t="shared" si="51"/>
        <v>960.5</v>
      </c>
      <c r="F113" s="59">
        <v>381.2</v>
      </c>
      <c r="G113" s="59">
        <v>0</v>
      </c>
      <c r="H113" s="59">
        <v>329.1</v>
      </c>
      <c r="I113" s="59">
        <v>329.1</v>
      </c>
      <c r="J113" s="59">
        <v>696</v>
      </c>
      <c r="K113" s="59">
        <v>0</v>
      </c>
      <c r="L113" s="59">
        <v>631.4</v>
      </c>
      <c r="M113" s="59">
        <v>631.4</v>
      </c>
      <c r="N113" s="59">
        <v>0</v>
      </c>
      <c r="O113" s="59">
        <v>0</v>
      </c>
      <c r="P113" s="59">
        <v>0</v>
      </c>
      <c r="Q113" s="59">
        <v>0</v>
      </c>
      <c r="R113" s="64">
        <f t="shared" si="52"/>
        <v>0.89166357222428516</v>
      </c>
      <c r="S113" s="64">
        <v>0</v>
      </c>
      <c r="T113" s="64">
        <f t="shared" si="53"/>
        <v>1</v>
      </c>
    </row>
    <row r="114" spans="1:20" s="54" customFormat="1" ht="29.25" customHeight="1" x14ac:dyDescent="0.2">
      <c r="A114" s="63" t="s">
        <v>45</v>
      </c>
      <c r="B114" s="56">
        <f t="shared" si="51"/>
        <v>3384</v>
      </c>
      <c r="C114" s="56">
        <f t="shared" si="51"/>
        <v>1448.6</v>
      </c>
      <c r="D114" s="56">
        <f t="shared" si="51"/>
        <v>3113.1000000000004</v>
      </c>
      <c r="E114" s="56">
        <f t="shared" si="51"/>
        <v>3113.1000000000004</v>
      </c>
      <c r="F114" s="56">
        <v>1454.8</v>
      </c>
      <c r="G114" s="56">
        <v>1448.6</v>
      </c>
      <c r="H114" s="56">
        <v>1183.8</v>
      </c>
      <c r="I114" s="56">
        <v>1183.8</v>
      </c>
      <c r="J114" s="56">
        <v>1391</v>
      </c>
      <c r="K114" s="56">
        <v>0</v>
      </c>
      <c r="L114" s="56">
        <v>1391</v>
      </c>
      <c r="M114" s="56">
        <v>1391</v>
      </c>
      <c r="N114" s="56">
        <v>538.20000000000005</v>
      </c>
      <c r="O114" s="56">
        <v>0</v>
      </c>
      <c r="P114" s="56">
        <v>538.29999999999995</v>
      </c>
      <c r="Q114" s="56">
        <v>538.29999999999995</v>
      </c>
      <c r="R114" s="64">
        <f t="shared" si="52"/>
        <v>0.91994680851063837</v>
      </c>
      <c r="S114" s="64">
        <f t="shared" ref="S114:S119" si="54">E114/C114</f>
        <v>2.149040452851029</v>
      </c>
      <c r="T114" s="64">
        <f t="shared" si="53"/>
        <v>1</v>
      </c>
    </row>
    <row r="115" spans="1:20" s="54" customFormat="1" ht="16.5" customHeight="1" x14ac:dyDescent="0.2">
      <c r="A115" s="65" t="s">
        <v>44</v>
      </c>
      <c r="B115" s="59">
        <f t="shared" si="51"/>
        <v>45.3</v>
      </c>
      <c r="C115" s="59">
        <f t="shared" si="51"/>
        <v>45.3</v>
      </c>
      <c r="D115" s="59">
        <f t="shared" si="51"/>
        <v>34.5</v>
      </c>
      <c r="E115" s="59">
        <f t="shared" si="51"/>
        <v>34.5</v>
      </c>
      <c r="F115" s="59">
        <v>45.3</v>
      </c>
      <c r="G115" s="59">
        <v>45.3</v>
      </c>
      <c r="H115" s="59">
        <v>34.5</v>
      </c>
      <c r="I115" s="59">
        <v>34.5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  <c r="O115" s="59">
        <v>0</v>
      </c>
      <c r="P115" s="59">
        <v>0</v>
      </c>
      <c r="Q115" s="59">
        <v>0</v>
      </c>
      <c r="R115" s="64">
        <f t="shared" si="52"/>
        <v>0.76158940397350994</v>
      </c>
      <c r="S115" s="64">
        <f t="shared" si="54"/>
        <v>0.76158940397350994</v>
      </c>
      <c r="T115" s="64">
        <f t="shared" si="53"/>
        <v>1</v>
      </c>
    </row>
    <row r="116" spans="1:20" s="66" customFormat="1" ht="42.75" customHeight="1" x14ac:dyDescent="0.2">
      <c r="A116" s="63" t="s">
        <v>126</v>
      </c>
      <c r="B116" s="59">
        <f t="shared" si="51"/>
        <v>1668.3</v>
      </c>
      <c r="C116" s="59">
        <f t="shared" si="51"/>
        <v>1168.3</v>
      </c>
      <c r="D116" s="59">
        <f t="shared" si="51"/>
        <v>1668.3</v>
      </c>
      <c r="E116" s="59">
        <f t="shared" si="51"/>
        <v>1639</v>
      </c>
      <c r="F116" s="59">
        <v>1168.3</v>
      </c>
      <c r="G116" s="59">
        <v>1168.3</v>
      </c>
      <c r="H116" s="59">
        <v>1168.3</v>
      </c>
      <c r="I116" s="59">
        <v>1139</v>
      </c>
      <c r="J116" s="59">
        <v>500</v>
      </c>
      <c r="K116" s="59">
        <v>0</v>
      </c>
      <c r="L116" s="59">
        <v>500</v>
      </c>
      <c r="M116" s="59">
        <v>500</v>
      </c>
      <c r="N116" s="59">
        <v>0</v>
      </c>
      <c r="O116" s="59">
        <v>0</v>
      </c>
      <c r="P116" s="59">
        <v>0</v>
      </c>
      <c r="Q116" s="59">
        <v>0</v>
      </c>
      <c r="R116" s="64">
        <f t="shared" si="52"/>
        <v>0.98243721153269803</v>
      </c>
      <c r="S116" s="64">
        <f t="shared" si="54"/>
        <v>1.4028930925276042</v>
      </c>
      <c r="T116" s="64">
        <f t="shared" si="53"/>
        <v>0.98243721153269803</v>
      </c>
    </row>
    <row r="117" spans="1:20" s="66" customFormat="1" ht="42.75" hidden="1" customHeight="1" x14ac:dyDescent="0.2">
      <c r="A117" s="63" t="s">
        <v>58</v>
      </c>
      <c r="B117" s="59">
        <f t="shared" si="51"/>
        <v>0</v>
      </c>
      <c r="C117" s="59">
        <f t="shared" si="51"/>
        <v>0</v>
      </c>
      <c r="D117" s="59">
        <f t="shared" si="51"/>
        <v>0</v>
      </c>
      <c r="E117" s="59">
        <f t="shared" si="51"/>
        <v>0</v>
      </c>
      <c r="F117" s="59">
        <v>0</v>
      </c>
      <c r="G117" s="59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  <c r="O117" s="59">
        <v>0</v>
      </c>
      <c r="P117" s="59">
        <v>0</v>
      </c>
      <c r="Q117" s="59">
        <v>0</v>
      </c>
      <c r="R117" s="64">
        <v>0</v>
      </c>
      <c r="S117" s="64">
        <v>0</v>
      </c>
      <c r="T117" s="64">
        <v>0</v>
      </c>
    </row>
    <row r="118" spans="1:20" s="8" customFormat="1" ht="58.5" customHeight="1" x14ac:dyDescent="0.2">
      <c r="A118" s="6" t="s">
        <v>50</v>
      </c>
      <c r="B118" s="20">
        <f t="shared" si="51"/>
        <v>265</v>
      </c>
      <c r="C118" s="20">
        <f t="shared" si="51"/>
        <v>187.1</v>
      </c>
      <c r="D118" s="20">
        <f t="shared" si="51"/>
        <v>397.4</v>
      </c>
      <c r="E118" s="20">
        <f t="shared" si="51"/>
        <v>397.4</v>
      </c>
      <c r="F118" s="59">
        <v>265</v>
      </c>
      <c r="G118" s="59">
        <v>187.1</v>
      </c>
      <c r="H118" s="59">
        <v>397.4</v>
      </c>
      <c r="I118" s="59">
        <v>397.4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  <c r="O118" s="59">
        <v>0</v>
      </c>
      <c r="P118" s="59">
        <v>0</v>
      </c>
      <c r="Q118" s="59">
        <v>0</v>
      </c>
      <c r="R118" s="18">
        <f t="shared" si="52"/>
        <v>1.4996226415094338</v>
      </c>
      <c r="S118" s="64">
        <f t="shared" si="54"/>
        <v>2.1239978621058255</v>
      </c>
      <c r="T118" s="18">
        <f t="shared" si="53"/>
        <v>1</v>
      </c>
    </row>
    <row r="119" spans="1:20" ht="19.5" customHeight="1" x14ac:dyDescent="0.2">
      <c r="A119" s="7" t="s">
        <v>14</v>
      </c>
      <c r="B119" s="41">
        <f t="shared" si="51"/>
        <v>17598.399999999998</v>
      </c>
      <c r="C119" s="41">
        <f t="shared" si="51"/>
        <v>14022.9</v>
      </c>
      <c r="D119" s="41">
        <f t="shared" si="51"/>
        <v>17104.8</v>
      </c>
      <c r="E119" s="41">
        <f t="shared" si="51"/>
        <v>17007.199999999997</v>
      </c>
      <c r="F119" s="41">
        <f t="shared" ref="F119:P119" si="55">SUM(F110:F118)</f>
        <v>14473.199999999999</v>
      </c>
      <c r="G119" s="41">
        <f t="shared" si="55"/>
        <v>14022.9</v>
      </c>
      <c r="H119" s="41">
        <f t="shared" si="55"/>
        <v>14044.099999999999</v>
      </c>
      <c r="I119" s="41">
        <f t="shared" si="55"/>
        <v>13946.499999999998</v>
      </c>
      <c r="J119" s="41">
        <f t="shared" si="55"/>
        <v>2587</v>
      </c>
      <c r="K119" s="41">
        <f t="shared" si="55"/>
        <v>0</v>
      </c>
      <c r="L119" s="41">
        <f t="shared" si="55"/>
        <v>2522.4</v>
      </c>
      <c r="M119" s="41">
        <f t="shared" si="55"/>
        <v>2522.4</v>
      </c>
      <c r="N119" s="41">
        <f t="shared" si="55"/>
        <v>538.20000000000005</v>
      </c>
      <c r="O119" s="41">
        <f t="shared" si="55"/>
        <v>0</v>
      </c>
      <c r="P119" s="41">
        <f t="shared" si="55"/>
        <v>538.29999999999995</v>
      </c>
      <c r="Q119" s="41">
        <v>538.29999999999995</v>
      </c>
      <c r="R119" s="19">
        <f t="shared" si="52"/>
        <v>0.96640603691244653</v>
      </c>
      <c r="S119" s="19">
        <f t="shared" si="54"/>
        <v>1.2128161792496557</v>
      </c>
      <c r="T119" s="19">
        <f t="shared" si="53"/>
        <v>0.9942939993452129</v>
      </c>
    </row>
    <row r="120" spans="1:20" s="8" customFormat="1" ht="51.75" customHeight="1" x14ac:dyDescent="0.2">
      <c r="A120" s="30" t="s">
        <v>71</v>
      </c>
      <c r="B120" s="22"/>
      <c r="C120" s="22"/>
      <c r="D120" s="22"/>
      <c r="E120" s="22"/>
      <c r="F120" s="60"/>
      <c r="G120" s="60"/>
      <c r="H120" s="60"/>
      <c r="I120" s="60"/>
      <c r="J120" s="60"/>
      <c r="K120" s="60"/>
      <c r="L120" s="60"/>
      <c r="M120" s="60"/>
      <c r="N120" s="60"/>
      <c r="O120" s="60"/>
      <c r="P120" s="60"/>
      <c r="Q120" s="60"/>
      <c r="R120" s="22"/>
      <c r="S120" s="22"/>
      <c r="T120" s="22"/>
    </row>
    <row r="121" spans="1:20" s="8" customFormat="1" ht="103.5" customHeight="1" x14ac:dyDescent="0.2">
      <c r="A121" s="23" t="s">
        <v>72</v>
      </c>
      <c r="B121" s="16">
        <f t="shared" ref="B121:E123" si="56">F121+J121+N121</f>
        <v>24689.7</v>
      </c>
      <c r="C121" s="16">
        <f t="shared" si="56"/>
        <v>24545.3</v>
      </c>
      <c r="D121" s="16">
        <f t="shared" si="56"/>
        <v>25148.2</v>
      </c>
      <c r="E121" s="16">
        <f t="shared" si="56"/>
        <v>24896.6</v>
      </c>
      <c r="F121" s="56">
        <v>24689.7</v>
      </c>
      <c r="G121" s="56">
        <v>24545.3</v>
      </c>
      <c r="H121" s="56">
        <v>25148.2</v>
      </c>
      <c r="I121" s="56">
        <v>24896.6</v>
      </c>
      <c r="J121" s="56">
        <v>0</v>
      </c>
      <c r="K121" s="56">
        <v>0</v>
      </c>
      <c r="L121" s="56">
        <v>0</v>
      </c>
      <c r="M121" s="56">
        <v>0</v>
      </c>
      <c r="N121" s="56">
        <v>0</v>
      </c>
      <c r="O121" s="56">
        <v>0</v>
      </c>
      <c r="P121" s="56">
        <v>0</v>
      </c>
      <c r="Q121" s="56">
        <v>0</v>
      </c>
      <c r="R121" s="18">
        <f>E121/B121</f>
        <v>1.0083800127178539</v>
      </c>
      <c r="S121" s="18">
        <f>E121/C121</f>
        <v>1.0143123123367814</v>
      </c>
      <c r="T121" s="18">
        <f>E121/D121</f>
        <v>0.98999530781527101</v>
      </c>
    </row>
    <row r="122" spans="1:20" s="8" customFormat="1" ht="94.5" customHeight="1" x14ac:dyDescent="0.2">
      <c r="A122" s="23" t="s">
        <v>46</v>
      </c>
      <c r="B122" s="16">
        <f t="shared" si="56"/>
        <v>8449.9</v>
      </c>
      <c r="C122" s="16">
        <f t="shared" si="56"/>
        <v>8449.9</v>
      </c>
      <c r="D122" s="16">
        <f t="shared" si="56"/>
        <v>8449.9</v>
      </c>
      <c r="E122" s="16">
        <f>I122+M122+Q122</f>
        <v>8373</v>
      </c>
      <c r="F122" s="56">
        <v>0</v>
      </c>
      <c r="G122" s="56">
        <v>0</v>
      </c>
      <c r="H122" s="56">
        <v>0</v>
      </c>
      <c r="I122" s="56">
        <v>0</v>
      </c>
      <c r="J122" s="56">
        <v>8449.9</v>
      </c>
      <c r="K122" s="56">
        <v>8449.9</v>
      </c>
      <c r="L122" s="56">
        <v>8449.9</v>
      </c>
      <c r="M122" s="56">
        <v>8373</v>
      </c>
      <c r="N122" s="56">
        <v>0</v>
      </c>
      <c r="O122" s="56">
        <v>0</v>
      </c>
      <c r="P122" s="56">
        <v>0</v>
      </c>
      <c r="Q122" s="56">
        <v>0</v>
      </c>
      <c r="R122" s="18">
        <f>E122/B122</f>
        <v>0.99089930058343889</v>
      </c>
      <c r="S122" s="18">
        <f>E122/C122</f>
        <v>0.99089930058343889</v>
      </c>
      <c r="T122" s="18">
        <f>E122/D122</f>
        <v>0.99089930058343889</v>
      </c>
    </row>
    <row r="123" spans="1:20" ht="19.5" customHeight="1" x14ac:dyDescent="0.2">
      <c r="A123" s="7" t="s">
        <v>14</v>
      </c>
      <c r="B123" s="13">
        <f t="shared" si="56"/>
        <v>33139.599999999999</v>
      </c>
      <c r="C123" s="13">
        <f t="shared" si="56"/>
        <v>32995.199999999997</v>
      </c>
      <c r="D123" s="13">
        <f t="shared" si="56"/>
        <v>33598.1</v>
      </c>
      <c r="E123" s="13">
        <f t="shared" si="56"/>
        <v>33269.599999999999</v>
      </c>
      <c r="F123" s="41">
        <f t="shared" ref="F123:Q123" si="57">SUM(F121:F122)</f>
        <v>24689.7</v>
      </c>
      <c r="G123" s="41">
        <f t="shared" si="57"/>
        <v>24545.3</v>
      </c>
      <c r="H123" s="41">
        <f t="shared" si="57"/>
        <v>25148.2</v>
      </c>
      <c r="I123" s="41">
        <f>SUM(I121:I122)</f>
        <v>24896.6</v>
      </c>
      <c r="J123" s="41">
        <f t="shared" si="57"/>
        <v>8449.9</v>
      </c>
      <c r="K123" s="41">
        <f t="shared" si="57"/>
        <v>8449.9</v>
      </c>
      <c r="L123" s="41">
        <f t="shared" si="57"/>
        <v>8449.9</v>
      </c>
      <c r="M123" s="41">
        <f t="shared" si="57"/>
        <v>8373</v>
      </c>
      <c r="N123" s="41">
        <f t="shared" si="57"/>
        <v>0</v>
      </c>
      <c r="O123" s="41">
        <f t="shared" si="57"/>
        <v>0</v>
      </c>
      <c r="P123" s="41">
        <f t="shared" si="57"/>
        <v>0</v>
      </c>
      <c r="Q123" s="41">
        <f t="shared" si="57"/>
        <v>0</v>
      </c>
      <c r="R123" s="19">
        <f>E123/B123</f>
        <v>1.0039227993095874</v>
      </c>
      <c r="S123" s="19">
        <f>E123/C123</f>
        <v>1.0083163611676851</v>
      </c>
      <c r="T123" s="19">
        <f>E123/D123</f>
        <v>0.99022266140049586</v>
      </c>
    </row>
    <row r="124" spans="1:20" s="36" customFormat="1" ht="14.25" customHeight="1" x14ac:dyDescent="0.2">
      <c r="A124" s="40" t="s">
        <v>15</v>
      </c>
      <c r="B124" s="13">
        <f>F124+J124+N124</f>
        <v>1771312.9</v>
      </c>
      <c r="C124" s="13">
        <f>G124+K124+O124</f>
        <v>1622195.7</v>
      </c>
      <c r="D124" s="13">
        <f>H124+L124+P124</f>
        <v>1767471.3</v>
      </c>
      <c r="E124" s="13">
        <f>I124+M124+Q124</f>
        <v>1755616.0999999996</v>
      </c>
      <c r="F124" s="41">
        <f t="shared" ref="F124:Q124" si="58">F46+F64+F89+F108+F119+F123</f>
        <v>694840.19999999984</v>
      </c>
      <c r="G124" s="41">
        <f t="shared" si="58"/>
        <v>670010</v>
      </c>
      <c r="H124" s="41">
        <f t="shared" si="58"/>
        <v>695147.09999999986</v>
      </c>
      <c r="I124" s="41">
        <f t="shared" si="58"/>
        <v>692893.79999999993</v>
      </c>
      <c r="J124" s="41">
        <f t="shared" si="58"/>
        <v>1027485.7</v>
      </c>
      <c r="K124" s="41">
        <f t="shared" si="58"/>
        <v>948498.4</v>
      </c>
      <c r="L124" s="41">
        <f t="shared" si="58"/>
        <v>1023337.1000000001</v>
      </c>
      <c r="M124" s="41">
        <f t="shared" si="58"/>
        <v>1017005.8999999999</v>
      </c>
      <c r="N124" s="41">
        <f t="shared" si="58"/>
        <v>48987</v>
      </c>
      <c r="O124" s="41">
        <f t="shared" si="58"/>
        <v>3687.3</v>
      </c>
      <c r="P124" s="41">
        <f t="shared" si="58"/>
        <v>48987.100000000006</v>
      </c>
      <c r="Q124" s="41">
        <f t="shared" si="58"/>
        <v>45716.400000000009</v>
      </c>
      <c r="R124" s="19">
        <f>E124/B124</f>
        <v>0.99113832457269391</v>
      </c>
      <c r="S124" s="19">
        <f>E124/C124</f>
        <v>1.0822467967335876</v>
      </c>
      <c r="T124" s="19">
        <f>E124/D124</f>
        <v>0.99329256435451008</v>
      </c>
    </row>
    <row r="125" spans="1:20" ht="14.25" customHeight="1" x14ac:dyDescent="0.2">
      <c r="A125" s="35"/>
      <c r="B125" s="46"/>
      <c r="C125" s="46"/>
      <c r="D125" s="46"/>
      <c r="E125" s="47"/>
      <c r="F125" s="47"/>
      <c r="G125" s="48"/>
      <c r="H125" s="48"/>
      <c r="I125" s="47"/>
      <c r="J125" s="47"/>
      <c r="K125" s="48"/>
      <c r="L125" s="48"/>
      <c r="M125" s="48"/>
      <c r="N125" s="48"/>
      <c r="O125" s="48"/>
      <c r="P125" s="48"/>
      <c r="Q125" s="48"/>
      <c r="R125" s="49"/>
      <c r="S125" s="49"/>
      <c r="T125" s="49"/>
    </row>
    <row r="126" spans="1:20" ht="14.25" customHeight="1" x14ac:dyDescent="0.2">
      <c r="A126" s="35"/>
      <c r="B126" s="47"/>
      <c r="C126" s="48"/>
      <c r="D126" s="47"/>
      <c r="E126" s="47"/>
      <c r="F126" s="47"/>
      <c r="G126" s="48"/>
      <c r="H126" s="48"/>
      <c r="I126" s="47"/>
      <c r="J126" s="47"/>
      <c r="K126" s="48"/>
      <c r="L126" s="48"/>
      <c r="M126" s="48"/>
      <c r="N126" s="48"/>
      <c r="O126" s="48"/>
      <c r="P126" s="48"/>
      <c r="Q126" s="48"/>
      <c r="R126" s="49"/>
      <c r="S126" s="49"/>
      <c r="T126" s="49"/>
    </row>
    <row r="127" spans="1:20" ht="14.25" customHeight="1" x14ac:dyDescent="0.25">
      <c r="A127" s="35"/>
      <c r="B127" s="87" t="s">
        <v>127</v>
      </c>
      <c r="C127" s="88"/>
      <c r="D127" s="88"/>
      <c r="E127" s="47"/>
      <c r="F127" s="47"/>
      <c r="G127" s="48"/>
      <c r="H127" s="48"/>
      <c r="I127" s="47"/>
      <c r="J127" s="47"/>
      <c r="K127" s="48"/>
      <c r="L127" s="89" t="s">
        <v>129</v>
      </c>
      <c r="M127" s="89"/>
      <c r="N127" s="48"/>
      <c r="O127" s="48"/>
      <c r="P127" s="48"/>
      <c r="Q127" s="48"/>
      <c r="R127" s="49"/>
      <c r="S127" s="49"/>
      <c r="T127" s="49"/>
    </row>
    <row r="128" spans="1:20" ht="14.25" customHeight="1" x14ac:dyDescent="0.2">
      <c r="A128" s="35"/>
      <c r="B128" s="61" t="s">
        <v>128</v>
      </c>
      <c r="C128" s="50"/>
      <c r="D128" s="50"/>
      <c r="E128" s="47"/>
      <c r="F128" s="47"/>
      <c r="G128" s="48"/>
      <c r="H128" s="48"/>
      <c r="I128" s="47"/>
      <c r="J128" s="47"/>
      <c r="K128" s="48"/>
      <c r="L128" s="48"/>
      <c r="M128" s="48"/>
      <c r="N128" s="48"/>
      <c r="O128" s="48"/>
      <c r="P128" s="48"/>
      <c r="Q128" s="48"/>
      <c r="R128" s="49"/>
      <c r="S128" s="49"/>
      <c r="T128" s="49"/>
    </row>
    <row r="129" spans="1:20" ht="13.5" customHeight="1" x14ac:dyDescent="0.2">
      <c r="A129" s="1"/>
      <c r="B129" s="51"/>
      <c r="C129" s="51"/>
      <c r="D129" s="51"/>
      <c r="E129" s="51"/>
      <c r="F129" s="83"/>
      <c r="G129" s="67"/>
      <c r="H129" s="80"/>
      <c r="I129" s="80"/>
      <c r="J129" s="67"/>
      <c r="K129" s="67"/>
      <c r="L129" s="80"/>
      <c r="M129" s="80"/>
      <c r="N129" s="67"/>
      <c r="O129" s="67"/>
      <c r="P129" s="80"/>
      <c r="Q129" s="80"/>
      <c r="R129" s="51"/>
      <c r="S129" s="51"/>
      <c r="T129" s="51"/>
    </row>
    <row r="130" spans="1:20" ht="12.75" customHeight="1" x14ac:dyDescent="0.2">
      <c r="A130" s="4"/>
      <c r="B130" s="86" t="s">
        <v>130</v>
      </c>
      <c r="C130" s="86"/>
      <c r="D130" s="86"/>
      <c r="E130" s="52"/>
      <c r="F130" s="84"/>
      <c r="G130" s="68"/>
      <c r="H130" s="81"/>
      <c r="I130" s="81"/>
      <c r="J130" s="68"/>
      <c r="K130" s="68"/>
      <c r="L130" s="90" t="s">
        <v>132</v>
      </c>
      <c r="M130" s="90"/>
      <c r="N130" s="68"/>
      <c r="O130" s="68"/>
      <c r="P130" s="81"/>
      <c r="Q130" s="81"/>
      <c r="R130" s="52"/>
      <c r="S130" s="52"/>
      <c r="T130" s="52"/>
    </row>
    <row r="131" spans="1:20" ht="13.5" customHeight="1" x14ac:dyDescent="0.2">
      <c r="A131" s="4"/>
      <c r="B131" s="53" t="s">
        <v>131</v>
      </c>
      <c r="C131" s="51"/>
      <c r="D131" s="51"/>
      <c r="E131" s="52"/>
      <c r="F131" s="84"/>
      <c r="G131" s="68"/>
      <c r="H131" s="81"/>
      <c r="I131" s="81"/>
      <c r="J131" s="68"/>
      <c r="K131" s="68"/>
      <c r="N131" s="68"/>
      <c r="O131" s="68"/>
      <c r="P131" s="81"/>
      <c r="Q131" s="81"/>
      <c r="R131" s="52"/>
      <c r="S131" s="52"/>
      <c r="T131" s="52"/>
    </row>
  </sheetData>
  <customSheetViews>
    <customSheetView guid="{F4E35982-2CF7-411B-B4D8-D369C1AD525F}" showPageBreaks="1" fitToPage="1" hiddenRows="1">
      <pane ySplit="7" topLeftCell="A8" activePane="bottomLeft" state="frozen"/>
      <selection pane="bottomLeft" activeCell="F10" sqref="F10"/>
      <pageMargins left="0.70866141732283472" right="0.70866141732283472" top="0.74803149606299213" bottom="0.74803149606299213" header="0.31496062992125984" footer="0.31496062992125984"/>
      <pageSetup paperSize="9" scale="61" fitToHeight="0" orientation="landscape" r:id="rId1"/>
      <headerFooter alignWithMargins="0"/>
    </customSheetView>
    <customSheetView guid="{FAAFBF71-EAF4-48D5-937B-E4C0A0D0566F}" showPageBreaks="1" fitToPage="1" hiddenRows="1">
      <pane ySplit="7" topLeftCell="A44" activePane="bottomLeft" state="frozen"/>
      <selection pane="bottomLeft" activeCell="A46" sqref="A46"/>
      <pageMargins left="0.70866141732283472" right="0.70866141732283472" top="0.74803149606299213" bottom="0.74803149606299213" header="0.31496062992125984" footer="0.31496062992125984"/>
      <pageSetup paperSize="9" scale="61" fitToHeight="0" orientation="landscape" r:id="rId2"/>
      <headerFooter alignWithMargins="0"/>
    </customSheetView>
    <customSheetView guid="{9265B65A-E8F7-49EF-A5A7-43CEEB51AD3B}" showPageBreaks="1" fitToPage="1">
      <pane ySplit="7" topLeftCell="A35" activePane="bottomLeft" state="frozen"/>
      <selection pane="bottomLeft" activeCell="L116" sqref="L116:M116"/>
      <pageMargins left="0.70866141732283472" right="0.70866141732283472" top="0.74803149606299213" bottom="0.74803149606299213" header="0.31496062992125984" footer="0.31496062992125984"/>
      <pageSetup paperSize="9" scale="61" fitToHeight="0" orientation="landscape" r:id="rId3"/>
      <headerFooter alignWithMargins="0"/>
    </customSheetView>
    <customSheetView guid="{0FEA3810-98E1-4803-9A2B-FC92E61176AE}" scale="90" showPageBreaks="1" hiddenRows="1" topLeftCell="A78">
      <selection activeCell="H78" sqref="H78:I80"/>
      <pageMargins left="0.55118110236220474" right="0.27559055118110237" top="0.59055118110236227" bottom="0.39370078740157483" header="0" footer="0"/>
      <pageSetup paperSize="9" scale="61" orientation="landscape" r:id="rId4"/>
      <headerFooter alignWithMargins="0"/>
    </customSheetView>
    <customSheetView guid="{F17F3F38-2729-4A37-99D8-0A26CBD1D4A7}" scale="90" showPageBreaks="1" printArea="1" view="pageBreakPreview" topLeftCell="A2">
      <pane ySplit="7" topLeftCell="A84" activePane="bottomLeft" state="frozen"/>
      <selection pane="bottomLeft" activeCell="C88" sqref="C88"/>
      <pageMargins left="0.55118110236220474" right="0.27559055118110237" top="0.59055118110236227" bottom="0.39370078740157483" header="0" footer="0"/>
      <pageSetup paperSize="9" scale="10" orientation="landscape" r:id="rId5"/>
      <headerFooter alignWithMargins="0"/>
    </customSheetView>
    <customSheetView guid="{FF58260D-F9C5-4E7D-92AC-46E1940600A8}" scale="90" showPageBreaks="1" printArea="1" view="pageBreakPreview" topLeftCell="A73">
      <selection activeCell="T82" sqref="T81:T82"/>
      <rowBreaks count="12" manualBreakCount="12">
        <brk id="17" max="19" man="1"/>
        <brk id="30" max="19" man="1"/>
        <brk id="40" max="20" man="1"/>
        <brk id="49" max="19" man="1"/>
        <brk id="63" max="20" man="1"/>
        <brk id="80" max="19" man="1"/>
        <brk id="101" max="20" man="1"/>
        <brk id="196" max="19" man="1"/>
        <brk id="291" max="19" man="1"/>
        <brk id="386" max="19" man="1"/>
        <brk id="481" max="19" man="1"/>
        <brk id="576" max="19" man="1"/>
      </rowBreaks>
      <pageMargins left="0" right="0" top="0.19685039370078741" bottom="0" header="0" footer="0"/>
      <pageSetup paperSize="9" scale="65" orientation="landscape" r:id="rId6"/>
      <headerFooter alignWithMargins="0"/>
    </customSheetView>
    <customSheetView guid="{861AB313-3978-4D95-81E6-77F2257F8273}" scale="90" showPageBreaks="1" printArea="1" hiddenColumns="1" view="pageBreakPreview" showRuler="0">
      <pane ySplit="7" topLeftCell="A47" activePane="bottomLeft" state="frozen"/>
      <selection pane="bottomLeft" activeCell="B149" sqref="B149:T149"/>
      <rowBreaks count="14" manualBreakCount="14">
        <brk id="15" max="19" man="1"/>
        <brk id="16" max="19" man="1"/>
        <brk id="30" max="19" man="1"/>
        <brk id="32" max="19" man="1"/>
        <brk id="43" max="19" man="1"/>
        <brk id="45" max="19" man="1"/>
        <brk id="56" max="19" man="1"/>
        <brk id="68" max="19" man="1"/>
        <brk id="69" max="19" man="1"/>
        <brk id="70" max="19" man="1"/>
        <brk id="84" max="19" man="1"/>
        <brk id="86" max="19" man="1"/>
        <brk id="104" max="19" man="1"/>
        <brk id="128" max="19" man="1"/>
      </rowBreaks>
      <pageMargins left="0.55118110236220474" right="0.27559055118110237" top="0.59055118110236227" bottom="0.59055118110236227" header="0" footer="0"/>
      <pageSetup paperSize="9" scale="65" orientation="landscape" r:id="rId7"/>
      <headerFooter alignWithMargins="0"/>
    </customSheetView>
    <customSheetView guid="{F1040C66-1A80-4985-B688-B1AA921E9A0E}" showPageBreaks="1" printArea="1" topLeftCell="A76">
      <selection sqref="A1:IV65536"/>
      <pageMargins left="0.55118110236220474" right="0.27559055118110237" top="0.59055118110236227" bottom="0.39370078740157483" header="0" footer="0"/>
      <pageSetup paperSize="9" scale="65" orientation="landscape" r:id="rId8"/>
      <headerFooter alignWithMargins="0"/>
    </customSheetView>
    <customSheetView guid="{47174A74-6F4F-484B-ACD8-C0D4A38917EA}" scale="90" showRuler="0" topLeftCell="A2">
      <pane ySplit="7" topLeftCell="A55" activePane="bottomLeft" state="frozen"/>
      <selection pane="bottomLeft" activeCell="E56" sqref="E56"/>
      <pageMargins left="0.55118110236220474" right="0.27559055118110237" top="0.59055118110236227" bottom="0.39370078740157483" header="0" footer="0"/>
      <pageSetup paperSize="9" scale="65" orientation="landscape" r:id="rId9"/>
      <headerFooter alignWithMargins="0"/>
    </customSheetView>
    <customSheetView guid="{0A1D120E-20C1-4E1C-BFA4-E62AC435E08B}" showRuler="0" topLeftCell="A2">
      <pane ySplit="7" topLeftCell="A9" activePane="bottomLeft" state="frozen"/>
      <selection pane="bottomLeft" activeCell="E86" sqref="E86"/>
      <pageMargins left="0.55118110236220474" right="0.27559055118110237" top="0.59055118110236227" bottom="0.39370078740157483" header="0" footer="0"/>
      <pageSetup paperSize="9" scale="65" orientation="landscape" r:id="rId10"/>
      <headerFooter alignWithMargins="0"/>
    </customSheetView>
    <customSheetView guid="{A60751C8-1C70-4442-B930-276201C34C9A}" showPageBreaks="1" showRuler="0" topLeftCell="A2">
      <pane ySplit="7" topLeftCell="A30" activePane="bottomLeft" state="frozen"/>
      <selection pane="bottomLeft" activeCell="C32" sqref="C32"/>
      <pageMargins left="0.55118110236220474" right="0.27559055118110237" top="0.59055118110236227" bottom="0.39370078740157483" header="0" footer="0"/>
      <pageSetup paperSize="9" scale="65" orientation="landscape" r:id="rId11"/>
      <headerFooter alignWithMargins="0"/>
    </customSheetView>
    <customSheetView guid="{D6CA87CC-4D5D-464A-837C-BD12B84FA12D}" scale="90" showPageBreaks="1" printArea="1" view="pageBreakPreview" showRuler="0" topLeftCell="A2">
      <pane ySplit="7" topLeftCell="A53" activePane="bottomLeft" state="frozen"/>
      <selection pane="bottomLeft" activeCell="K54" sqref="K54"/>
      <pageMargins left="0.55118110236220474" right="0.27559055118110237" top="0.59055118110236227" bottom="0.39370078740157483" header="0" footer="0"/>
      <pageSetup paperSize="9" scale="61" orientation="landscape" r:id="rId12"/>
      <headerFooter alignWithMargins="0"/>
    </customSheetView>
    <customSheetView guid="{135C9681-B956-4EE6-92E3-16DEF50F6859}" topLeftCell="A5">
      <pane xSplit="1" ySplit="3" topLeftCell="B136" activePane="bottomRight" state="frozen"/>
      <selection pane="bottomRight" activeCell="D139" sqref="D139"/>
      <pageMargins left="0.55118110236220474" right="0.27559055118110237" top="0.59055118110236227" bottom="0.39370078740157483" header="0" footer="0"/>
      <pageSetup paperSize="9" scale="61" orientation="landscape" r:id="rId13"/>
      <headerFooter alignWithMargins="0"/>
    </customSheetView>
    <customSheetView guid="{6850981E-5ACF-4B23-B42E-E85F9E7673EC}" scale="90" showPageBreaks="1" view="pageBreakPreview" topLeftCell="A2">
      <pane ySplit="7" topLeftCell="A33" activePane="bottomLeft" state="frozen"/>
      <selection pane="bottomLeft" activeCell="M18" sqref="M18"/>
      <rowBreaks count="13" manualBreakCount="13">
        <brk id="19" max="16383" man="1"/>
        <brk id="35" max="16383" man="1"/>
        <brk id="48" max="20" man="1"/>
        <brk id="58" max="20" man="1"/>
        <brk id="71" max="20" man="1"/>
        <brk id="90" max="20" man="1"/>
        <brk id="109" max="20" man="1"/>
        <brk id="190" max="19" man="1"/>
        <brk id="271" max="19" man="1"/>
        <brk id="352" max="19" man="1"/>
        <brk id="433" max="19" man="1"/>
        <brk id="514" max="19" man="1"/>
        <brk id="595" max="19" man="1"/>
      </rowBreaks>
      <pageMargins left="1.1417322834645669" right="0.27559055118110237" top="0.59055118110236227" bottom="0.19685039370078741" header="0" footer="0"/>
      <pageSetup paperSize="9" scale="49" orientation="landscape" r:id="rId14"/>
      <headerFooter alignWithMargins="0"/>
    </customSheetView>
    <customSheetView guid="{43433126-048F-4C88-A790-CB332CFCB207}" showPageBreaks="1" hiddenRows="1">
      <pane xSplit="11" ySplit="8" topLeftCell="L78" activePane="bottomRight" state="frozen"/>
      <selection pane="bottomRight" activeCell="G80" sqref="G80"/>
      <pageMargins left="0.55118110236220474" right="0.27559055118110237" top="0.59055118110236227" bottom="0.39370078740157483" header="0" footer="0"/>
      <pageSetup paperSize="9" scale="61" orientation="landscape" r:id="rId15"/>
      <headerFooter alignWithMargins="0"/>
    </customSheetView>
    <customSheetView guid="{0709F4BE-DB77-443A-A1B8-1C1AC4BE8340}" showPageBreaks="1" topLeftCell="A5">
      <pane xSplit="1" ySplit="3" topLeftCell="B77" activePane="bottomRight" state="frozen"/>
      <selection pane="bottomRight" activeCell="A4" sqref="A1:IV65536"/>
      <pageMargins left="0.55118110236220474" right="0.27559055118110237" top="0.59055118110236227" bottom="0.39370078740157483" header="0" footer="0"/>
      <pageSetup paperSize="9" scale="61" orientation="landscape" r:id="rId16"/>
      <headerFooter alignWithMargins="0"/>
    </customSheetView>
    <customSheetView guid="{F2301BEB-A753-4D24-BA46-E02947E7212C}" scale="98" showPageBreaks="1" fitToPage="1">
      <pane ySplit="7" topLeftCell="A70" activePane="bottomLeft" state="frozen"/>
      <selection pane="bottomLeft" activeCell="X72" sqref="X72"/>
      <pageMargins left="0.70866141732283472" right="0.70866141732283472" top="0.74803149606299213" bottom="0.74803149606299213" header="0.31496062992125984" footer="0.31496062992125984"/>
      <pageSetup paperSize="9" scale="61" fitToHeight="0" orientation="landscape" r:id="rId17"/>
      <headerFooter alignWithMargins="0"/>
    </customSheetView>
  </customSheetViews>
  <mergeCells count="13">
    <mergeCell ref="B130:D130"/>
    <mergeCell ref="B127:D127"/>
    <mergeCell ref="L127:M127"/>
    <mergeCell ref="L130:M130"/>
    <mergeCell ref="A1:T1"/>
    <mergeCell ref="A2:T2"/>
    <mergeCell ref="A4:A6"/>
    <mergeCell ref="B4:Q4"/>
    <mergeCell ref="R4:T5"/>
    <mergeCell ref="B5:E5"/>
    <mergeCell ref="F5:I5"/>
    <mergeCell ref="J5:M5"/>
    <mergeCell ref="N5:Q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1" fitToHeight="0" orientation="landscape" r:id="rId1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УСВ</vt:lpstr>
      <vt:lpstr>'Программа УСВ'!Заголовки_для_печати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uer6</dc:creator>
  <cp:lastModifiedBy>YSV-2</cp:lastModifiedBy>
  <cp:lastPrinted>2021-02-20T06:02:12Z</cp:lastPrinted>
  <dcterms:created xsi:type="dcterms:W3CDTF">2012-07-05T11:27:58Z</dcterms:created>
  <dcterms:modified xsi:type="dcterms:W3CDTF">2021-02-20T06:04:33Z</dcterms:modified>
</cp:coreProperties>
</file>