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520" windowHeight="11640"/>
  </bookViews>
  <sheets>
    <sheet name="2015-2017" sheetId="3" r:id="rId1"/>
    <sheet name="прил 1 баланс питьевой воды" sheetId="1" r:id="rId2"/>
    <sheet name="прил 1 баланс технич воды" sheetId="2" r:id="rId3"/>
  </sheets>
  <externalReferences>
    <externalReference r:id="rId4"/>
    <externalReference r:id="rId5"/>
    <externalReference r:id="rId6"/>
  </externalReferences>
  <definedNames>
    <definedName name="_xlnm.Print_Area" localSheetId="0">'2015-2017'!$A$1:$HC$43</definedName>
    <definedName name="_xlnm.Print_Area" localSheetId="1">'прил 1 баланс питьевой воды'!$A$1:$R$45</definedName>
    <definedName name="_xlnm.Print_Area" localSheetId="2">'прил 1 баланс технич воды'!$A$1:$R$37</definedName>
  </definedNames>
  <calcPr calcId="125725"/>
</workbook>
</file>

<file path=xl/calcChain.xml><?xml version="1.0" encoding="utf-8"?>
<calcChain xmlns="http://schemas.openxmlformats.org/spreadsheetml/2006/main">
  <c r="HA26" i="3"/>
  <c r="HB26" s="1"/>
  <c r="GV26"/>
  <c r="GW26" s="1"/>
  <c r="FN26"/>
  <c r="FO26" s="1"/>
  <c r="BS26"/>
  <c r="BT26" s="1"/>
  <c r="HA25"/>
  <c r="HB25" s="1"/>
  <c r="GV25"/>
  <c r="GW25" s="1"/>
  <c r="FN25"/>
  <c r="FO25" s="1"/>
  <c r="BS25"/>
  <c r="BT25" s="1"/>
  <c r="HA24"/>
  <c r="HB24" s="1"/>
  <c r="GV24"/>
  <c r="GW24" s="1"/>
  <c r="FN24"/>
  <c r="FO24" s="1"/>
  <c r="BS24"/>
  <c r="BT24" s="1"/>
  <c r="HC23"/>
  <c r="GZ23"/>
  <c r="GY23"/>
  <c r="HA23" s="1"/>
  <c r="HB23" s="1"/>
  <c r="GX23"/>
  <c r="GU23"/>
  <c r="GT23"/>
  <c r="GV23" s="1"/>
  <c r="GW23" s="1"/>
  <c r="GS23"/>
  <c r="FM23"/>
  <c r="FL23"/>
  <c r="FN23" s="1"/>
  <c r="FO23" s="1"/>
  <c r="FK23"/>
  <c r="BR23"/>
  <c r="BQ23"/>
  <c r="BS23" s="1"/>
  <c r="BT23" s="1"/>
  <c r="BP23"/>
  <c r="HB22"/>
  <c r="HA22"/>
  <c r="GW22"/>
  <c r="GV22"/>
  <c r="FO22"/>
  <c r="FN22"/>
  <c r="BT22"/>
  <c r="BS22"/>
  <c r="HA17"/>
  <c r="GV17"/>
  <c r="GW17" s="1"/>
  <c r="GP17"/>
  <c r="GL17"/>
  <c r="GK17"/>
  <c r="GI17"/>
  <c r="GH17"/>
  <c r="GF17"/>
  <c r="GO17" s="1"/>
  <c r="GE17"/>
  <c r="GN17" s="1"/>
  <c r="GB17"/>
  <c r="GU17" s="1"/>
  <c r="GU15" s="1"/>
  <c r="FX17"/>
  <c r="FW17"/>
  <c r="FU17"/>
  <c r="FT17"/>
  <c r="FR17"/>
  <c r="GA17" s="1"/>
  <c r="GC17" s="1"/>
  <c r="GD17" s="1"/>
  <c r="FQ17"/>
  <c r="FZ17" s="1"/>
  <c r="FO17"/>
  <c r="FN17"/>
  <c r="FH17"/>
  <c r="FD17"/>
  <c r="FC17"/>
  <c r="FA17"/>
  <c r="EZ17"/>
  <c r="EX17"/>
  <c r="FG17" s="1"/>
  <c r="EW17"/>
  <c r="FF17" s="1"/>
  <c r="EO17"/>
  <c r="EK17"/>
  <c r="EJ17"/>
  <c r="EH17"/>
  <c r="EG17"/>
  <c r="EE17"/>
  <c r="EN17" s="1"/>
  <c r="EP17" s="1"/>
  <c r="EQ17" s="1"/>
  <c r="ED17"/>
  <c r="EM17" s="1"/>
  <c r="DV17"/>
  <c r="DR17"/>
  <c r="DQ17"/>
  <c r="DO17"/>
  <c r="DN17"/>
  <c r="DL17"/>
  <c r="DU17" s="1"/>
  <c r="DK17"/>
  <c r="DT17" s="1"/>
  <c r="DH17"/>
  <c r="EA17" s="1"/>
  <c r="ET17" s="1"/>
  <c r="FM17" s="1"/>
  <c r="DD17"/>
  <c r="DC17"/>
  <c r="DA17"/>
  <c r="CZ17"/>
  <c r="CX17"/>
  <c r="DG17" s="1"/>
  <c r="CW17"/>
  <c r="DF17" s="1"/>
  <c r="CU17"/>
  <c r="CQ17"/>
  <c r="CN17"/>
  <c r="CM17"/>
  <c r="CI17"/>
  <c r="CF17"/>
  <c r="CE17"/>
  <c r="CA17"/>
  <c r="BZ17"/>
  <c r="CG17" s="1"/>
  <c r="BV17"/>
  <c r="BM17"/>
  <c r="BI17"/>
  <c r="BH17"/>
  <c r="BF17"/>
  <c r="BE17"/>
  <c r="BC17"/>
  <c r="BL17" s="1"/>
  <c r="BB17"/>
  <c r="BK17" s="1"/>
  <c r="AT17"/>
  <c r="AP17"/>
  <c r="AO17"/>
  <c r="AM17"/>
  <c r="AL17"/>
  <c r="AJ17"/>
  <c r="AS17" s="1"/>
  <c r="AU17" s="1"/>
  <c r="AV17" s="1"/>
  <c r="AI17"/>
  <c r="AR17" s="1"/>
  <c r="AA17"/>
  <c r="W17"/>
  <c r="V17"/>
  <c r="T17"/>
  <c r="S17"/>
  <c r="Q17"/>
  <c r="Z17" s="1"/>
  <c r="P17"/>
  <c r="Y17" s="1"/>
  <c r="M17"/>
  <c r="AF17" s="1"/>
  <c r="AY17" s="1"/>
  <c r="BR17" s="1"/>
  <c r="I17"/>
  <c r="H17"/>
  <c r="F17"/>
  <c r="E17"/>
  <c r="C17"/>
  <c r="L17" s="1"/>
  <c r="B17"/>
  <c r="K17" s="1"/>
  <c r="HB16"/>
  <c r="HA16"/>
  <c r="GW16"/>
  <c r="GV16"/>
  <c r="GP16"/>
  <c r="GP15" s="1"/>
  <c r="GP11" s="1"/>
  <c r="GL16"/>
  <c r="GK16"/>
  <c r="GI16"/>
  <c r="GH16"/>
  <c r="GF16"/>
  <c r="GO16" s="1"/>
  <c r="GE16"/>
  <c r="GN16" s="1"/>
  <c r="GN15" s="1"/>
  <c r="GB16"/>
  <c r="FX16"/>
  <c r="FW16"/>
  <c r="FU16"/>
  <c r="FT16"/>
  <c r="FR16"/>
  <c r="GA16" s="1"/>
  <c r="FQ16"/>
  <c r="FZ16" s="1"/>
  <c r="FZ15" s="1"/>
  <c r="FO16"/>
  <c r="FN16"/>
  <c r="FH16"/>
  <c r="FD16"/>
  <c r="FC16"/>
  <c r="FA16"/>
  <c r="EZ16"/>
  <c r="EX16"/>
  <c r="FG16" s="1"/>
  <c r="EW16"/>
  <c r="FF16" s="1"/>
  <c r="FF15" s="1"/>
  <c r="EO16"/>
  <c r="EK16"/>
  <c r="EJ16"/>
  <c r="EH16"/>
  <c r="EG16"/>
  <c r="EE16"/>
  <c r="EN16" s="1"/>
  <c r="ED16"/>
  <c r="EM16" s="1"/>
  <c r="EM15" s="1"/>
  <c r="DV16"/>
  <c r="DR16"/>
  <c r="DQ16"/>
  <c r="DO16"/>
  <c r="DN16"/>
  <c r="DL16"/>
  <c r="DU16" s="1"/>
  <c r="DK16"/>
  <c r="DT16" s="1"/>
  <c r="DT15" s="1"/>
  <c r="DH16"/>
  <c r="EA16" s="1"/>
  <c r="DD16"/>
  <c r="DC16"/>
  <c r="DA16"/>
  <c r="CZ16"/>
  <c r="CX16"/>
  <c r="DG16" s="1"/>
  <c r="CW16"/>
  <c r="DF16" s="1"/>
  <c r="CU16"/>
  <c r="CQ16"/>
  <c r="CN16"/>
  <c r="CM16"/>
  <c r="CI16"/>
  <c r="CF16"/>
  <c r="CE16"/>
  <c r="CA16"/>
  <c r="BZ16"/>
  <c r="CG16" s="1"/>
  <c r="BV16"/>
  <c r="BM16"/>
  <c r="BI16"/>
  <c r="BH16"/>
  <c r="BF16"/>
  <c r="BE16"/>
  <c r="BC16"/>
  <c r="BL16" s="1"/>
  <c r="BB16"/>
  <c r="BK16" s="1"/>
  <c r="BK15" s="1"/>
  <c r="AT16"/>
  <c r="AP16"/>
  <c r="AO16"/>
  <c r="AM16"/>
  <c r="AL16"/>
  <c r="AJ16"/>
  <c r="AS16" s="1"/>
  <c r="AI16"/>
  <c r="AR16" s="1"/>
  <c r="AR15" s="1"/>
  <c r="AA16"/>
  <c r="W16"/>
  <c r="V16"/>
  <c r="T16"/>
  <c r="S16"/>
  <c r="Q16"/>
  <c r="Z16" s="1"/>
  <c r="P16"/>
  <c r="Y16" s="1"/>
  <c r="Y15" s="1"/>
  <c r="M16"/>
  <c r="AF16" s="1"/>
  <c r="I16"/>
  <c r="H16"/>
  <c r="F16"/>
  <c r="E16"/>
  <c r="C16"/>
  <c r="L16" s="1"/>
  <c r="B16"/>
  <c r="K16" s="1"/>
  <c r="HC15"/>
  <c r="GZ15"/>
  <c r="GY15"/>
  <c r="HA15" s="1"/>
  <c r="HB15" s="1"/>
  <c r="GX15"/>
  <c r="GT15"/>
  <c r="GV15" s="1"/>
  <c r="GW15" s="1"/>
  <c r="GS15"/>
  <c r="GM15"/>
  <c r="GL15"/>
  <c r="GK15"/>
  <c r="GJ15"/>
  <c r="GI15"/>
  <c r="GH15"/>
  <c r="GG15"/>
  <c r="GF15"/>
  <c r="GE15"/>
  <c r="GB15"/>
  <c r="FY15"/>
  <c r="FX15"/>
  <c r="FW15"/>
  <c r="FV15"/>
  <c r="FU15"/>
  <c r="FT15"/>
  <c r="FS15"/>
  <c r="FR15"/>
  <c r="FQ15"/>
  <c r="FL15"/>
  <c r="FN15" s="1"/>
  <c r="FO15" s="1"/>
  <c r="FK15"/>
  <c r="FH15"/>
  <c r="FE15"/>
  <c r="FD15"/>
  <c r="FC15"/>
  <c r="FB15"/>
  <c r="FA15"/>
  <c r="EZ15"/>
  <c r="EY15"/>
  <c r="EX15"/>
  <c r="EW15"/>
  <c r="EO15"/>
  <c r="EL15"/>
  <c r="EK15"/>
  <c r="EJ15"/>
  <c r="EI15"/>
  <c r="EH15"/>
  <c r="EG15"/>
  <c r="EF15"/>
  <c r="EE15"/>
  <c r="ED15"/>
  <c r="DV15"/>
  <c r="DS15"/>
  <c r="DR15"/>
  <c r="DQ15"/>
  <c r="DP15"/>
  <c r="DO15"/>
  <c r="DN15"/>
  <c r="DM15"/>
  <c r="DL15"/>
  <c r="DK15"/>
  <c r="DH15"/>
  <c r="DE15"/>
  <c r="DD15"/>
  <c r="DC15"/>
  <c r="DB15"/>
  <c r="DA15"/>
  <c r="CZ15"/>
  <c r="CY15"/>
  <c r="CX15"/>
  <c r="CW15"/>
  <c r="CU15"/>
  <c r="CT15"/>
  <c r="CS15"/>
  <c r="CR15"/>
  <c r="CQ15"/>
  <c r="CN15"/>
  <c r="CM15"/>
  <c r="CL15"/>
  <c r="CK15"/>
  <c r="CJ15"/>
  <c r="CI15"/>
  <c r="CF15"/>
  <c r="CE15"/>
  <c r="CD15"/>
  <c r="CC15"/>
  <c r="CB15"/>
  <c r="CA15"/>
  <c r="BZ15"/>
  <c r="BY15"/>
  <c r="BX15"/>
  <c r="BW15"/>
  <c r="BV15"/>
  <c r="BM15"/>
  <c r="BJ15"/>
  <c r="BI15"/>
  <c r="BH15"/>
  <c r="BG15"/>
  <c r="BF15"/>
  <c r="BE15"/>
  <c r="BD15"/>
  <c r="BC15"/>
  <c r="BB15"/>
  <c r="AT15"/>
  <c r="AQ15"/>
  <c r="AP15"/>
  <c r="AO15"/>
  <c r="AN15"/>
  <c r="AM15"/>
  <c r="AL15"/>
  <c r="AK15"/>
  <c r="AJ15"/>
  <c r="AI15"/>
  <c r="AA15"/>
  <c r="X15"/>
  <c r="W15"/>
  <c r="V15"/>
  <c r="U15"/>
  <c r="T15"/>
  <c r="S15"/>
  <c r="R15"/>
  <c r="Q15"/>
  <c r="P15"/>
  <c r="M15"/>
  <c r="J15"/>
  <c r="I15"/>
  <c r="H15"/>
  <c r="G15"/>
  <c r="F15"/>
  <c r="E15"/>
  <c r="D15"/>
  <c r="C15"/>
  <c r="B15"/>
  <c r="HA14"/>
  <c r="HB14" s="1"/>
  <c r="GV14"/>
  <c r="GW14" s="1"/>
  <c r="GP14"/>
  <c r="GL14"/>
  <c r="GK14"/>
  <c r="GI14"/>
  <c r="GH14"/>
  <c r="GF14"/>
  <c r="GO14" s="1"/>
  <c r="GQ14" s="1"/>
  <c r="GR14" s="1"/>
  <c r="GE14"/>
  <c r="GN14" s="1"/>
  <c r="GB14"/>
  <c r="FX14"/>
  <c r="FW14"/>
  <c r="FU14"/>
  <c r="FT14"/>
  <c r="FR14"/>
  <c r="GA14" s="1"/>
  <c r="FQ14"/>
  <c r="FZ14" s="1"/>
  <c r="FN14"/>
  <c r="FO14" s="1"/>
  <c r="FH14"/>
  <c r="FD14"/>
  <c r="FC14"/>
  <c r="FA14"/>
  <c r="EZ14"/>
  <c r="EX14"/>
  <c r="FG14" s="1"/>
  <c r="EW14"/>
  <c r="FF14" s="1"/>
  <c r="EO14"/>
  <c r="EK14"/>
  <c r="EJ14"/>
  <c r="EH14"/>
  <c r="EG14"/>
  <c r="EE14"/>
  <c r="EN14" s="1"/>
  <c r="EP14" s="1"/>
  <c r="EQ14" s="1"/>
  <c r="ED14"/>
  <c r="EM14" s="1"/>
  <c r="DV14"/>
  <c r="DR14"/>
  <c r="DQ14"/>
  <c r="DO14"/>
  <c r="DN14"/>
  <c r="DL14"/>
  <c r="DU14" s="1"/>
  <c r="DK14"/>
  <c r="DT14" s="1"/>
  <c r="DH14"/>
  <c r="EA14" s="1"/>
  <c r="ET14" s="1"/>
  <c r="DD14"/>
  <c r="DC14"/>
  <c r="DA14"/>
  <c r="CZ14"/>
  <c r="CX14"/>
  <c r="DG14" s="1"/>
  <c r="CW14"/>
  <c r="DF14" s="1"/>
  <c r="CU14"/>
  <c r="CQ14"/>
  <c r="CN14"/>
  <c r="CM14"/>
  <c r="CI14"/>
  <c r="CF14"/>
  <c r="CE14"/>
  <c r="CA14"/>
  <c r="BZ14"/>
  <c r="CG14" s="1"/>
  <c r="BV14"/>
  <c r="BM14"/>
  <c r="BI14"/>
  <c r="BH14"/>
  <c r="BF14"/>
  <c r="BE14"/>
  <c r="BC14"/>
  <c r="BL14" s="1"/>
  <c r="BB14"/>
  <c r="BK14" s="1"/>
  <c r="AT14"/>
  <c r="AP14"/>
  <c r="AO14"/>
  <c r="AM14"/>
  <c r="AL14"/>
  <c r="AJ14"/>
  <c r="AS14" s="1"/>
  <c r="AU14" s="1"/>
  <c r="AV14" s="1"/>
  <c r="AI14"/>
  <c r="AR14" s="1"/>
  <c r="AA14"/>
  <c r="W14"/>
  <c r="V14"/>
  <c r="T14"/>
  <c r="S14"/>
  <c r="Q14"/>
  <c r="Z14" s="1"/>
  <c r="P14"/>
  <c r="Y14" s="1"/>
  <c r="M14"/>
  <c r="AF14" s="1"/>
  <c r="AY14" s="1"/>
  <c r="BR14" s="1"/>
  <c r="I14"/>
  <c r="H14"/>
  <c r="F14"/>
  <c r="E14"/>
  <c r="C14"/>
  <c r="L14" s="1"/>
  <c r="B14"/>
  <c r="K14" s="1"/>
  <c r="HB13"/>
  <c r="HA13"/>
  <c r="GW13"/>
  <c r="GV13"/>
  <c r="GP13"/>
  <c r="GL13"/>
  <c r="GK13"/>
  <c r="GI13"/>
  <c r="GH13"/>
  <c r="GF13"/>
  <c r="GO13" s="1"/>
  <c r="GE13"/>
  <c r="GN13" s="1"/>
  <c r="GB13"/>
  <c r="FX13"/>
  <c r="FW13"/>
  <c r="FU13"/>
  <c r="FT13"/>
  <c r="FR13"/>
  <c r="GA13" s="1"/>
  <c r="GC13" s="1"/>
  <c r="GD13" s="1"/>
  <c r="FQ13"/>
  <c r="FZ13" s="1"/>
  <c r="FO13"/>
  <c r="FN13"/>
  <c r="FH13"/>
  <c r="FD13"/>
  <c r="FC13"/>
  <c r="FA13"/>
  <c r="EZ13"/>
  <c r="EX13"/>
  <c r="FG13" s="1"/>
  <c r="EW13"/>
  <c r="FF13" s="1"/>
  <c r="EO13"/>
  <c r="EK13"/>
  <c r="EJ13"/>
  <c r="EH13"/>
  <c r="EG13"/>
  <c r="EE13"/>
  <c r="EN13" s="1"/>
  <c r="EP13" s="1"/>
  <c r="EQ13" s="1"/>
  <c r="ED13"/>
  <c r="EM13" s="1"/>
  <c r="DV13"/>
  <c r="DR13"/>
  <c r="DQ13"/>
  <c r="DO13"/>
  <c r="DN13"/>
  <c r="DL13"/>
  <c r="DU13" s="1"/>
  <c r="DK13"/>
  <c r="DT13" s="1"/>
  <c r="DH13"/>
  <c r="EA13" s="1"/>
  <c r="ET13" s="1"/>
  <c r="FM13" s="1"/>
  <c r="DD13"/>
  <c r="DC13"/>
  <c r="DA13"/>
  <c r="CZ13"/>
  <c r="CX13"/>
  <c r="DG13" s="1"/>
  <c r="CW13"/>
  <c r="DF13" s="1"/>
  <c r="CU13"/>
  <c r="CQ13"/>
  <c r="CN13"/>
  <c r="CM13"/>
  <c r="CL13"/>
  <c r="CI13"/>
  <c r="CF13"/>
  <c r="CE13"/>
  <c r="CA13"/>
  <c r="BZ13"/>
  <c r="CG13" s="1"/>
  <c r="BV13"/>
  <c r="BM13"/>
  <c r="BI13"/>
  <c r="BH13"/>
  <c r="BF13"/>
  <c r="BE13"/>
  <c r="BC13"/>
  <c r="BL13" s="1"/>
  <c r="BN13" s="1"/>
  <c r="BO13" s="1"/>
  <c r="BB13"/>
  <c r="BK13" s="1"/>
  <c r="AT13"/>
  <c r="AP13"/>
  <c r="AO13"/>
  <c r="AM13"/>
  <c r="AL13"/>
  <c r="AJ13"/>
  <c r="AS13" s="1"/>
  <c r="AI13"/>
  <c r="AR13" s="1"/>
  <c r="AA13"/>
  <c r="W13"/>
  <c r="V13"/>
  <c r="T13"/>
  <c r="S13"/>
  <c r="Q13"/>
  <c r="Z13" s="1"/>
  <c r="AB13" s="1"/>
  <c r="AC13" s="1"/>
  <c r="P13"/>
  <c r="Y13" s="1"/>
  <c r="M13"/>
  <c r="AF13" s="1"/>
  <c r="AY13" s="1"/>
  <c r="BR13" s="1"/>
  <c r="I13"/>
  <c r="H13"/>
  <c r="F13"/>
  <c r="E13"/>
  <c r="C13"/>
  <c r="L13" s="1"/>
  <c r="B13"/>
  <c r="K13" s="1"/>
  <c r="AD13" s="1"/>
  <c r="AW13" s="1"/>
  <c r="BP13" s="1"/>
  <c r="HA12"/>
  <c r="HB12" s="1"/>
  <c r="GV12"/>
  <c r="GW12" s="1"/>
  <c r="GP12"/>
  <c r="GL12"/>
  <c r="GK12"/>
  <c r="GI12"/>
  <c r="GH12"/>
  <c r="GF12"/>
  <c r="GO12" s="1"/>
  <c r="GQ12" s="1"/>
  <c r="GR12" s="1"/>
  <c r="GE12"/>
  <c r="GN12" s="1"/>
  <c r="GB12"/>
  <c r="FX12"/>
  <c r="FW12"/>
  <c r="FU12"/>
  <c r="FT12"/>
  <c r="FR12"/>
  <c r="GA12" s="1"/>
  <c r="FQ12"/>
  <c r="FZ12" s="1"/>
  <c r="FZ11" s="1"/>
  <c r="FN12"/>
  <c r="FO12" s="1"/>
  <c r="FH12"/>
  <c r="FD12"/>
  <c r="FC12"/>
  <c r="FA12"/>
  <c r="EZ12"/>
  <c r="EX12"/>
  <c r="FG12" s="1"/>
  <c r="EW12"/>
  <c r="FF12" s="1"/>
  <c r="FF11" s="1"/>
  <c r="EO12"/>
  <c r="EK12"/>
  <c r="EJ12"/>
  <c r="EH12"/>
  <c r="EG12"/>
  <c r="EE12"/>
  <c r="EN12" s="1"/>
  <c r="EP12" s="1"/>
  <c r="EQ12" s="1"/>
  <c r="ED12"/>
  <c r="EM12" s="1"/>
  <c r="EM11" s="1"/>
  <c r="DV12"/>
  <c r="DR12"/>
  <c r="DQ12"/>
  <c r="DO12"/>
  <c r="DN12"/>
  <c r="DL12"/>
  <c r="DU12" s="1"/>
  <c r="DK12"/>
  <c r="DT12" s="1"/>
  <c r="DT11" s="1"/>
  <c r="DH12"/>
  <c r="EA12" s="1"/>
  <c r="DD12"/>
  <c r="DC12"/>
  <c r="DA12"/>
  <c r="CZ12"/>
  <c r="CX12"/>
  <c r="DG12" s="1"/>
  <c r="CW12"/>
  <c r="DF12" s="1"/>
  <c r="CU12"/>
  <c r="CQ12"/>
  <c r="CN12"/>
  <c r="CL12"/>
  <c r="CM12" s="1"/>
  <c r="CI12"/>
  <c r="CF12"/>
  <c r="CE12"/>
  <c r="CA12"/>
  <c r="BZ12"/>
  <c r="CG12" s="1"/>
  <c r="BV12"/>
  <c r="BM12"/>
  <c r="BI12"/>
  <c r="BH12"/>
  <c r="BH11" s="1"/>
  <c r="BF12"/>
  <c r="BE12"/>
  <c r="BC12"/>
  <c r="BL12" s="1"/>
  <c r="BB12"/>
  <c r="BK12" s="1"/>
  <c r="BK11" s="1"/>
  <c r="AT12"/>
  <c r="AT11" s="1"/>
  <c r="AP12"/>
  <c r="AO12"/>
  <c r="AM12"/>
  <c r="AL12"/>
  <c r="AJ12"/>
  <c r="AS12" s="1"/>
  <c r="AI12"/>
  <c r="AR12" s="1"/>
  <c r="AR11" s="1"/>
  <c r="AA12"/>
  <c r="W12"/>
  <c r="V12"/>
  <c r="V11" s="1"/>
  <c r="T12"/>
  <c r="S12"/>
  <c r="Q12"/>
  <c r="Z12" s="1"/>
  <c r="P12"/>
  <c r="Y12" s="1"/>
  <c r="Y11" s="1"/>
  <c r="M12"/>
  <c r="AF12" s="1"/>
  <c r="AY12" s="1"/>
  <c r="BR12" s="1"/>
  <c r="I12"/>
  <c r="H12"/>
  <c r="F12"/>
  <c r="F11" s="1"/>
  <c r="E12"/>
  <c r="C12"/>
  <c r="L12" s="1"/>
  <c r="B12"/>
  <c r="K12" s="1"/>
  <c r="HC11"/>
  <c r="GZ11"/>
  <c r="GY11"/>
  <c r="HA11" s="1"/>
  <c r="HB11" s="1"/>
  <c r="GX11"/>
  <c r="GU11"/>
  <c r="GT11"/>
  <c r="GS11"/>
  <c r="GM11"/>
  <c r="GL11"/>
  <c r="GK11"/>
  <c r="GJ11"/>
  <c r="GI11"/>
  <c r="GH11"/>
  <c r="GG11"/>
  <c r="GF11"/>
  <c r="GE11"/>
  <c r="GB11"/>
  <c r="FY11"/>
  <c r="FX11"/>
  <c r="FW11"/>
  <c r="FV11"/>
  <c r="FU11"/>
  <c r="FT11"/>
  <c r="FS11"/>
  <c r="FR11"/>
  <c r="FQ11"/>
  <c r="FN11"/>
  <c r="FO11" s="1"/>
  <c r="FL11"/>
  <c r="FK11"/>
  <c r="FH11"/>
  <c r="FE11"/>
  <c r="FD11"/>
  <c r="FC11"/>
  <c r="FB11"/>
  <c r="FA11"/>
  <c r="EZ11"/>
  <c r="EY11"/>
  <c r="EX11"/>
  <c r="EW11"/>
  <c r="EO11"/>
  <c r="EL11"/>
  <c r="EK11"/>
  <c r="EJ11"/>
  <c r="EI11"/>
  <c r="EH11"/>
  <c r="EG11"/>
  <c r="EF11"/>
  <c r="EE11"/>
  <c r="ED11"/>
  <c r="DV11"/>
  <c r="DS11"/>
  <c r="DR11"/>
  <c r="DQ11"/>
  <c r="DP11"/>
  <c r="DO11"/>
  <c r="DN11"/>
  <c r="DM11"/>
  <c r="DL11"/>
  <c r="DK11"/>
  <c r="DH11"/>
  <c r="DE11"/>
  <c r="DD11"/>
  <c r="DC11"/>
  <c r="DB11"/>
  <c r="DA11"/>
  <c r="CZ11"/>
  <c r="CY11"/>
  <c r="CX11"/>
  <c r="CW11"/>
  <c r="CU11"/>
  <c r="CT11"/>
  <c r="CS11"/>
  <c r="CR11"/>
  <c r="CQ11"/>
  <c r="CN11"/>
  <c r="CM11"/>
  <c r="CL11"/>
  <c r="CK11"/>
  <c r="CJ11"/>
  <c r="CI11"/>
  <c r="CF11"/>
  <c r="CE11"/>
  <c r="CD11"/>
  <c r="CC11"/>
  <c r="CB11"/>
  <c r="CA11"/>
  <c r="BZ11"/>
  <c r="BY11"/>
  <c r="BX11"/>
  <c r="BW11"/>
  <c r="BV11"/>
  <c r="BM11"/>
  <c r="BJ11"/>
  <c r="BI11"/>
  <c r="BG11"/>
  <c r="BF11"/>
  <c r="BE11"/>
  <c r="BD11"/>
  <c r="BC11"/>
  <c r="AQ11"/>
  <c r="AP11"/>
  <c r="AO11"/>
  <c r="AN11"/>
  <c r="AM11"/>
  <c r="AL11"/>
  <c r="AK11"/>
  <c r="AJ11"/>
  <c r="AI11"/>
  <c r="AA11"/>
  <c r="X11"/>
  <c r="W11"/>
  <c r="U11"/>
  <c r="T11"/>
  <c r="S11"/>
  <c r="R11"/>
  <c r="Q11"/>
  <c r="M11"/>
  <c r="J11"/>
  <c r="I11"/>
  <c r="H11"/>
  <c r="G11"/>
  <c r="E11"/>
  <c r="D11"/>
  <c r="C11"/>
  <c r="B11"/>
  <c r="HC10"/>
  <c r="GY10"/>
  <c r="HA10" s="1"/>
  <c r="HB10" s="1"/>
  <c r="GS10"/>
  <c r="GL10"/>
  <c r="GK10"/>
  <c r="GI10"/>
  <c r="GH10"/>
  <c r="GF10"/>
  <c r="GE10"/>
  <c r="FX10"/>
  <c r="FW10"/>
  <c r="FU10"/>
  <c r="FT10"/>
  <c r="FR10"/>
  <c r="FQ10"/>
  <c r="FL10"/>
  <c r="FD10"/>
  <c r="FC10"/>
  <c r="FA10"/>
  <c r="EZ10"/>
  <c r="EX10"/>
  <c r="EW10"/>
  <c r="EK10"/>
  <c r="EJ10"/>
  <c r="EH10"/>
  <c r="EG10"/>
  <c r="EE10"/>
  <c r="ED10"/>
  <c r="DR10"/>
  <c r="DQ10"/>
  <c r="DO10"/>
  <c r="DN10"/>
  <c r="DL10"/>
  <c r="DK10"/>
  <c r="DD10"/>
  <c r="DC10"/>
  <c r="DA10"/>
  <c r="CZ10"/>
  <c r="CX10"/>
  <c r="CW10"/>
  <c r="CQ10"/>
  <c r="CN10"/>
  <c r="CI10"/>
  <c r="CF10"/>
  <c r="CA10"/>
  <c r="BV10"/>
  <c r="HA9"/>
  <c r="HB9" s="1"/>
  <c r="GW9"/>
  <c r="GV9"/>
  <c r="GU9"/>
  <c r="GU10" s="1"/>
  <c r="GM9"/>
  <c r="GM10" s="1"/>
  <c r="GL9"/>
  <c r="GK9"/>
  <c r="GI9"/>
  <c r="GH9"/>
  <c r="GG9"/>
  <c r="GG10" s="1"/>
  <c r="GF9"/>
  <c r="GE9"/>
  <c r="FY9"/>
  <c r="FY10" s="1"/>
  <c r="FX9"/>
  <c r="FW9"/>
  <c r="FU9"/>
  <c r="FT9"/>
  <c r="FS9"/>
  <c r="FS10" s="1"/>
  <c r="FR9"/>
  <c r="FQ9"/>
  <c r="FN9"/>
  <c r="FO9" s="1"/>
  <c r="FD9"/>
  <c r="FC9"/>
  <c r="FB9"/>
  <c r="FB10" s="1"/>
  <c r="FA9"/>
  <c r="EZ9"/>
  <c r="EX9"/>
  <c r="EW9"/>
  <c r="EL9"/>
  <c r="EL10" s="1"/>
  <c r="EK9"/>
  <c r="EJ9"/>
  <c r="EH9"/>
  <c r="EG9"/>
  <c r="EF9"/>
  <c r="EF10" s="1"/>
  <c r="EE9"/>
  <c r="ED9"/>
  <c r="DR9"/>
  <c r="DQ9"/>
  <c r="DP9"/>
  <c r="DP10" s="1"/>
  <c r="DO9"/>
  <c r="DN9"/>
  <c r="DL9"/>
  <c r="DK9"/>
  <c r="DD9"/>
  <c r="DC9"/>
  <c r="DB9"/>
  <c r="DB10" s="1"/>
  <c r="DA9"/>
  <c r="CZ9"/>
  <c r="CX9"/>
  <c r="CW9"/>
  <c r="CS9"/>
  <c r="CS10" s="1"/>
  <c r="CQ9"/>
  <c r="CN9"/>
  <c r="CK9"/>
  <c r="CK10" s="1"/>
  <c r="CI9"/>
  <c r="CF9"/>
  <c r="CC9"/>
  <c r="CC10" s="1"/>
  <c r="CA9"/>
  <c r="BY9"/>
  <c r="BY10" s="1"/>
  <c r="BW9"/>
  <c r="BW10" s="1"/>
  <c r="BV9"/>
  <c r="BJ9"/>
  <c r="BJ10" s="1"/>
  <c r="BD9"/>
  <c r="BD10" s="1"/>
  <c r="AN9"/>
  <c r="AN10" s="1"/>
  <c r="X9"/>
  <c r="X10" s="1"/>
  <c r="R9"/>
  <c r="R10" s="1"/>
  <c r="J9"/>
  <c r="J10" s="1"/>
  <c r="D9"/>
  <c r="D10" s="1"/>
  <c r="B9"/>
  <c r="B10" s="1"/>
  <c r="HC8"/>
  <c r="GZ8"/>
  <c r="GZ9" s="1"/>
  <c r="GZ10" s="1"/>
  <c r="GY8"/>
  <c r="HA8" s="1"/>
  <c r="HB8" s="1"/>
  <c r="GX8"/>
  <c r="GX10" s="1"/>
  <c r="GU8"/>
  <c r="GT8"/>
  <c r="GV8" s="1"/>
  <c r="GW8" s="1"/>
  <c r="GS8"/>
  <c r="GM8"/>
  <c r="GL8"/>
  <c r="GK8"/>
  <c r="GJ8"/>
  <c r="GJ9" s="1"/>
  <c r="GJ10" s="1"/>
  <c r="GI8"/>
  <c r="GH8"/>
  <c r="GG8"/>
  <c r="GF8"/>
  <c r="GE8"/>
  <c r="FY8"/>
  <c r="FX8"/>
  <c r="FW8"/>
  <c r="FV8"/>
  <c r="FV9" s="1"/>
  <c r="FV10" s="1"/>
  <c r="FU8"/>
  <c r="FT8"/>
  <c r="FS8"/>
  <c r="FR8"/>
  <c r="FQ8"/>
  <c r="FL8"/>
  <c r="FN8" s="1"/>
  <c r="FO8" s="1"/>
  <c r="FK8"/>
  <c r="FK10" s="1"/>
  <c r="FE8"/>
  <c r="FE9" s="1"/>
  <c r="FE10" s="1"/>
  <c r="FD8"/>
  <c r="FC8"/>
  <c r="FB8"/>
  <c r="FA8"/>
  <c r="EZ8"/>
  <c r="EY8"/>
  <c r="EY9" s="1"/>
  <c r="EY10" s="1"/>
  <c r="EX8"/>
  <c r="EW8"/>
  <c r="EL8"/>
  <c r="EK8"/>
  <c r="EJ8"/>
  <c r="EI8"/>
  <c r="EI9" s="1"/>
  <c r="EI10" s="1"/>
  <c r="EH8"/>
  <c r="EG8"/>
  <c r="EF8"/>
  <c r="EE8"/>
  <c r="ED8"/>
  <c r="DS8"/>
  <c r="DS9" s="1"/>
  <c r="DS10" s="1"/>
  <c r="DR8"/>
  <c r="DQ8"/>
  <c r="DP8"/>
  <c r="DO8"/>
  <c r="DN8"/>
  <c r="DM8"/>
  <c r="DM9" s="1"/>
  <c r="DM10" s="1"/>
  <c r="DL8"/>
  <c r="DK8"/>
  <c r="DE8"/>
  <c r="DE9" s="1"/>
  <c r="DE10" s="1"/>
  <c r="DD8"/>
  <c r="DC8"/>
  <c r="DB8"/>
  <c r="DA8"/>
  <c r="CZ8"/>
  <c r="CY8"/>
  <c r="CY9" s="1"/>
  <c r="CY10" s="1"/>
  <c r="CX8"/>
  <c r="CW8"/>
  <c r="CT8"/>
  <c r="CT9" s="1"/>
  <c r="CT10" s="1"/>
  <c r="CS8"/>
  <c r="CR8"/>
  <c r="CR9" s="1"/>
  <c r="CR10" s="1"/>
  <c r="CQ8"/>
  <c r="CN8"/>
  <c r="CL8"/>
  <c r="CL9" s="1"/>
  <c r="CL10" s="1"/>
  <c r="CK8"/>
  <c r="CJ8"/>
  <c r="CJ9" s="1"/>
  <c r="CJ10" s="1"/>
  <c r="CI8"/>
  <c r="CF8"/>
  <c r="CD8"/>
  <c r="CD9" s="1"/>
  <c r="CD10" s="1"/>
  <c r="CC8"/>
  <c r="CB8"/>
  <c r="CB9" s="1"/>
  <c r="CB10" s="1"/>
  <c r="CA8"/>
  <c r="BY8"/>
  <c r="BX8"/>
  <c r="BX9" s="1"/>
  <c r="BX10" s="1"/>
  <c r="BW8"/>
  <c r="BV8"/>
  <c r="BJ8"/>
  <c r="BG8"/>
  <c r="BG9" s="1"/>
  <c r="BG10" s="1"/>
  <c r="BD8"/>
  <c r="AQ8"/>
  <c r="AQ9" s="1"/>
  <c r="AQ10" s="1"/>
  <c r="AN8"/>
  <c r="AK8"/>
  <c r="AK9" s="1"/>
  <c r="AK10" s="1"/>
  <c r="X8"/>
  <c r="U8"/>
  <c r="U9" s="1"/>
  <c r="U10" s="1"/>
  <c r="R8"/>
  <c r="J8"/>
  <c r="G8"/>
  <c r="G9" s="1"/>
  <c r="G10" s="1"/>
  <c r="D8"/>
  <c r="B8"/>
  <c r="HC7"/>
  <c r="GZ7"/>
  <c r="GY7"/>
  <c r="HA7" s="1"/>
  <c r="HB7" s="1"/>
  <c r="GX7"/>
  <c r="GU7"/>
  <c r="GT7"/>
  <c r="GV7" s="1"/>
  <c r="GW7" s="1"/>
  <c r="GS7"/>
  <c r="GM7"/>
  <c r="GL7"/>
  <c r="GK7"/>
  <c r="GJ7"/>
  <c r="GI7"/>
  <c r="GH7"/>
  <c r="GG7"/>
  <c r="GF7"/>
  <c r="GE7"/>
  <c r="FY7"/>
  <c r="FX7"/>
  <c r="FW7"/>
  <c r="FV7"/>
  <c r="FU7"/>
  <c r="FT7"/>
  <c r="FS7"/>
  <c r="FR7"/>
  <c r="FQ7"/>
  <c r="FL7"/>
  <c r="FN7" s="1"/>
  <c r="FO7" s="1"/>
  <c r="FK7"/>
  <c r="FE7"/>
  <c r="FD7"/>
  <c r="FB7"/>
  <c r="EY7"/>
  <c r="EX7"/>
  <c r="EL7"/>
  <c r="EI7"/>
  <c r="EH7"/>
  <c r="EF7"/>
  <c r="DS7"/>
  <c r="DR7"/>
  <c r="DP7"/>
  <c r="DM7"/>
  <c r="DL7"/>
  <c r="DH7"/>
  <c r="DE7"/>
  <c r="DB7"/>
  <c r="CZ7"/>
  <c r="CY7"/>
  <c r="CT7"/>
  <c r="CS7"/>
  <c r="CR7"/>
  <c r="CQ7"/>
  <c r="CN7"/>
  <c r="CM7"/>
  <c r="CL7"/>
  <c r="CK7"/>
  <c r="CJ7"/>
  <c r="CI7"/>
  <c r="CF7"/>
  <c r="CD7"/>
  <c r="CC7"/>
  <c r="CB7"/>
  <c r="CA7"/>
  <c r="BY7"/>
  <c r="BX7"/>
  <c r="BW7"/>
  <c r="BV7"/>
  <c r="BH7"/>
  <c r="BB7"/>
  <c r="AL7"/>
  <c r="V7"/>
  <c r="U7"/>
  <c r="P7"/>
  <c r="G7"/>
  <c r="F7"/>
  <c r="D7"/>
  <c r="HA6"/>
  <c r="HB6" s="1"/>
  <c r="GV6"/>
  <c r="GW6" s="1"/>
  <c r="GP6"/>
  <c r="GP7" s="1"/>
  <c r="GL6"/>
  <c r="GK6"/>
  <c r="GI6"/>
  <c r="GH6"/>
  <c r="GF6"/>
  <c r="GO6" s="1"/>
  <c r="GE6"/>
  <c r="GN6" s="1"/>
  <c r="GB6"/>
  <c r="FX6"/>
  <c r="FW6"/>
  <c r="FU6"/>
  <c r="FT6"/>
  <c r="FR6"/>
  <c r="GA6" s="1"/>
  <c r="FQ6"/>
  <c r="FZ6" s="1"/>
  <c r="FN6"/>
  <c r="FO6" s="1"/>
  <c r="FH6"/>
  <c r="FD6"/>
  <c r="FC6"/>
  <c r="FA6"/>
  <c r="FA7" s="1"/>
  <c r="EZ6"/>
  <c r="EX6"/>
  <c r="FG6" s="1"/>
  <c r="EW6"/>
  <c r="EO6"/>
  <c r="EK6"/>
  <c r="EK7" s="1"/>
  <c r="EJ6"/>
  <c r="EH6"/>
  <c r="EG6"/>
  <c r="EE6"/>
  <c r="EE7" s="1"/>
  <c r="ED6"/>
  <c r="DV6"/>
  <c r="DR6"/>
  <c r="DQ6"/>
  <c r="DO6"/>
  <c r="DO7" s="1"/>
  <c r="DN6"/>
  <c r="DL6"/>
  <c r="DU6" s="1"/>
  <c r="DK6"/>
  <c r="DH6"/>
  <c r="EA6" s="1"/>
  <c r="DD6"/>
  <c r="DC6"/>
  <c r="DC7" s="1"/>
  <c r="DA6"/>
  <c r="CZ6"/>
  <c r="CX6"/>
  <c r="CW6"/>
  <c r="CW7" s="1"/>
  <c r="CU6"/>
  <c r="CQ6"/>
  <c r="CN6"/>
  <c r="CM6"/>
  <c r="CI6"/>
  <c r="CF6"/>
  <c r="CE6"/>
  <c r="CA6"/>
  <c r="BZ6"/>
  <c r="CG6" s="1"/>
  <c r="BV6"/>
  <c r="BM6"/>
  <c r="BI6"/>
  <c r="BH6"/>
  <c r="BF6"/>
  <c r="BF7" s="1"/>
  <c r="BG7" s="1"/>
  <c r="BE6"/>
  <c r="BE7" s="1"/>
  <c r="BC6"/>
  <c r="BB6"/>
  <c r="BK6" s="1"/>
  <c r="AT6"/>
  <c r="AP6"/>
  <c r="AP7" s="1"/>
  <c r="AQ7" s="1"/>
  <c r="AO6"/>
  <c r="AO7" s="1"/>
  <c r="AM6"/>
  <c r="AL6"/>
  <c r="AJ6"/>
  <c r="AJ7" s="1"/>
  <c r="AK7" s="1"/>
  <c r="AI6"/>
  <c r="AI7" s="1"/>
  <c r="AA6"/>
  <c r="AA7" s="1"/>
  <c r="W6"/>
  <c r="V6"/>
  <c r="T6"/>
  <c r="T7" s="1"/>
  <c r="S6"/>
  <c r="S7" s="1"/>
  <c r="Q6"/>
  <c r="P6"/>
  <c r="Y6" s="1"/>
  <c r="M6"/>
  <c r="I6"/>
  <c r="I7" s="1"/>
  <c r="H6"/>
  <c r="H7" s="1"/>
  <c r="F6"/>
  <c r="E6"/>
  <c r="C6"/>
  <c r="C7" s="1"/>
  <c r="B6"/>
  <c r="B7" s="1"/>
  <c r="HA5"/>
  <c r="HB5" s="1"/>
  <c r="GV5"/>
  <c r="GW5" s="1"/>
  <c r="GP5"/>
  <c r="GP8" s="1"/>
  <c r="GP9" s="1"/>
  <c r="GP10" s="1"/>
  <c r="GL5"/>
  <c r="GK5"/>
  <c r="GI5"/>
  <c r="GH5"/>
  <c r="GF5"/>
  <c r="GO5" s="1"/>
  <c r="GE5"/>
  <c r="GN5" s="1"/>
  <c r="GN8" s="1"/>
  <c r="GB5"/>
  <c r="GB8" s="1"/>
  <c r="GB9" s="1"/>
  <c r="GB10" s="1"/>
  <c r="FX5"/>
  <c r="FW5"/>
  <c r="FU5"/>
  <c r="FT5"/>
  <c r="FR5"/>
  <c r="GA5" s="1"/>
  <c r="FQ5"/>
  <c r="FZ5" s="1"/>
  <c r="FZ8" s="1"/>
  <c r="FZ9" s="1"/>
  <c r="FZ10" s="1"/>
  <c r="FN5"/>
  <c r="FO5" s="1"/>
  <c r="FH5"/>
  <c r="FH8" s="1"/>
  <c r="FH9" s="1"/>
  <c r="FH10" s="1"/>
  <c r="FD5"/>
  <c r="FC5"/>
  <c r="FA5"/>
  <c r="EZ5"/>
  <c r="EX5"/>
  <c r="FG5" s="1"/>
  <c r="EW5"/>
  <c r="FF5" s="1"/>
  <c r="EO5"/>
  <c r="EO8" s="1"/>
  <c r="EO9" s="1"/>
  <c r="EO10" s="1"/>
  <c r="EK5"/>
  <c r="EJ5"/>
  <c r="EH5"/>
  <c r="EG5"/>
  <c r="EE5"/>
  <c r="EN5" s="1"/>
  <c r="ED5"/>
  <c r="EM5" s="1"/>
  <c r="DV5"/>
  <c r="DV8" s="1"/>
  <c r="DV9" s="1"/>
  <c r="DV10" s="1"/>
  <c r="DR5"/>
  <c r="DQ5"/>
  <c r="DO5"/>
  <c r="DN5"/>
  <c r="DL5"/>
  <c r="DU5" s="1"/>
  <c r="DK5"/>
  <c r="DT5" s="1"/>
  <c r="DH5"/>
  <c r="DH8" s="1"/>
  <c r="DH9" s="1"/>
  <c r="DH10" s="1"/>
  <c r="DD5"/>
  <c r="DC5"/>
  <c r="DA5"/>
  <c r="CZ5"/>
  <c r="CX5"/>
  <c r="DG5" s="1"/>
  <c r="CW5"/>
  <c r="DF5" s="1"/>
  <c r="CU5"/>
  <c r="CU8" s="1"/>
  <c r="CU9" s="1"/>
  <c r="CU10" s="1"/>
  <c r="CQ5"/>
  <c r="CN5"/>
  <c r="CM5"/>
  <c r="CM8" s="1"/>
  <c r="CM9" s="1"/>
  <c r="CM10" s="1"/>
  <c r="CI5"/>
  <c r="CF5"/>
  <c r="CE5"/>
  <c r="CE8" s="1"/>
  <c r="CE9" s="1"/>
  <c r="CE10" s="1"/>
  <c r="CA5"/>
  <c r="BZ5"/>
  <c r="BZ8" s="1"/>
  <c r="BZ9" s="1"/>
  <c r="BZ10" s="1"/>
  <c r="BV5"/>
  <c r="BM5"/>
  <c r="BM8" s="1"/>
  <c r="BM9" s="1"/>
  <c r="BM10" s="1"/>
  <c r="BI5"/>
  <c r="BI8" s="1"/>
  <c r="BI9" s="1"/>
  <c r="BI10" s="1"/>
  <c r="BH5"/>
  <c r="BH8" s="1"/>
  <c r="BF5"/>
  <c r="BF8" s="1"/>
  <c r="BF9" s="1"/>
  <c r="BF10" s="1"/>
  <c r="BE5"/>
  <c r="BE8" s="1"/>
  <c r="BE9" s="1"/>
  <c r="BE10" s="1"/>
  <c r="BC5"/>
  <c r="BC8" s="1"/>
  <c r="BC9" s="1"/>
  <c r="BC10" s="1"/>
  <c r="BB5"/>
  <c r="BB8" s="1"/>
  <c r="AT5"/>
  <c r="AT8" s="1"/>
  <c r="AT9" s="1"/>
  <c r="AT10" s="1"/>
  <c r="AP5"/>
  <c r="AP8" s="1"/>
  <c r="AP9" s="1"/>
  <c r="AP10" s="1"/>
  <c r="AO5"/>
  <c r="AO8" s="1"/>
  <c r="AO9" s="1"/>
  <c r="AO10" s="1"/>
  <c r="AM5"/>
  <c r="AM8" s="1"/>
  <c r="AM9" s="1"/>
  <c r="AM10" s="1"/>
  <c r="AL5"/>
  <c r="AL8" s="1"/>
  <c r="AL9" s="1"/>
  <c r="AL10" s="1"/>
  <c r="AJ5"/>
  <c r="AJ8" s="1"/>
  <c r="AJ9" s="1"/>
  <c r="AJ10" s="1"/>
  <c r="AI5"/>
  <c r="AI8" s="1"/>
  <c r="AI9" s="1"/>
  <c r="AI10" s="1"/>
  <c r="AA5"/>
  <c r="AA8" s="1"/>
  <c r="AA9" s="1"/>
  <c r="AA10" s="1"/>
  <c r="W5"/>
  <c r="W8" s="1"/>
  <c r="W9" s="1"/>
  <c r="W10" s="1"/>
  <c r="V5"/>
  <c r="V8" s="1"/>
  <c r="T5"/>
  <c r="T8" s="1"/>
  <c r="T9" s="1"/>
  <c r="T10" s="1"/>
  <c r="S5"/>
  <c r="S8" s="1"/>
  <c r="S9" s="1"/>
  <c r="S10" s="1"/>
  <c r="Q5"/>
  <c r="Q8" s="1"/>
  <c r="Q9" s="1"/>
  <c r="Q10" s="1"/>
  <c r="P5"/>
  <c r="P8" s="1"/>
  <c r="M5"/>
  <c r="M8" s="1"/>
  <c r="M9" s="1"/>
  <c r="M10" s="1"/>
  <c r="I5"/>
  <c r="I8" s="1"/>
  <c r="I9" s="1"/>
  <c r="I10" s="1"/>
  <c r="H5"/>
  <c r="H8" s="1"/>
  <c r="H9" s="1"/>
  <c r="H10" s="1"/>
  <c r="F5"/>
  <c r="F8" s="1"/>
  <c r="E5"/>
  <c r="E8" s="1"/>
  <c r="E9" s="1"/>
  <c r="E10" s="1"/>
  <c r="C5"/>
  <c r="C8" s="1"/>
  <c r="C9" s="1"/>
  <c r="C10" s="1"/>
  <c r="B5"/>
  <c r="K5" s="1"/>
  <c r="DZ5" l="1"/>
  <c r="DI5"/>
  <c r="DJ5" s="1"/>
  <c r="GO8"/>
  <c r="GQ5"/>
  <c r="GR5" s="1"/>
  <c r="K8"/>
  <c r="CO6"/>
  <c r="CH6"/>
  <c r="GO7"/>
  <c r="GQ6"/>
  <c r="GR6" s="1"/>
  <c r="J7"/>
  <c r="FZ7"/>
  <c r="DY5"/>
  <c r="DU8"/>
  <c r="DW5"/>
  <c r="DX5" s="1"/>
  <c r="FG8"/>
  <c r="FI5"/>
  <c r="FJ5" s="1"/>
  <c r="GA8"/>
  <c r="GC5"/>
  <c r="GD5" s="1"/>
  <c r="DU7"/>
  <c r="DW7" s="1"/>
  <c r="DX7" s="1"/>
  <c r="FG7"/>
  <c r="GA7"/>
  <c r="GC7" s="1"/>
  <c r="GD7" s="1"/>
  <c r="GC6"/>
  <c r="GD6" s="1"/>
  <c r="CG5"/>
  <c r="K6"/>
  <c r="Q7"/>
  <c r="R7" s="1"/>
  <c r="W7"/>
  <c r="X7" s="1"/>
  <c r="BC7"/>
  <c r="BD7" s="1"/>
  <c r="BI7"/>
  <c r="BJ7" s="1"/>
  <c r="CE7"/>
  <c r="CX7"/>
  <c r="DD7"/>
  <c r="DK7"/>
  <c r="DQ7"/>
  <c r="DT6"/>
  <c r="DT7" s="1"/>
  <c r="EW7"/>
  <c r="FC7"/>
  <c r="FF6"/>
  <c r="FF7" s="1"/>
  <c r="FN10"/>
  <c r="FO10" s="1"/>
  <c r="F9"/>
  <c r="F10" s="1"/>
  <c r="V9"/>
  <c r="V10" s="1"/>
  <c r="Z5"/>
  <c r="AF5"/>
  <c r="AS5"/>
  <c r="BH9"/>
  <c r="BH10" s="1"/>
  <c r="BL5"/>
  <c r="M7"/>
  <c r="Z6"/>
  <c r="AF6"/>
  <c r="AS6"/>
  <c r="BL6"/>
  <c r="DG6"/>
  <c r="DV7"/>
  <c r="ED7"/>
  <c r="EG7"/>
  <c r="EJ7"/>
  <c r="EM6"/>
  <c r="EM7" s="1"/>
  <c r="FH7"/>
  <c r="GB7"/>
  <c r="GN7"/>
  <c r="EP5"/>
  <c r="EQ5" s="1"/>
  <c r="ET6"/>
  <c r="AE12"/>
  <c r="N12"/>
  <c r="O12" s="1"/>
  <c r="E7"/>
  <c r="AM7"/>
  <c r="AN7" s="1"/>
  <c r="BZ7"/>
  <c r="CU7"/>
  <c r="DA7"/>
  <c r="DN7"/>
  <c r="EO7"/>
  <c r="EZ7"/>
  <c r="ET12"/>
  <c r="FI12"/>
  <c r="FJ12" s="1"/>
  <c r="AE13"/>
  <c r="N13"/>
  <c r="O13" s="1"/>
  <c r="CO13"/>
  <c r="CP13" s="1"/>
  <c r="CH13"/>
  <c r="AD16"/>
  <c r="K15"/>
  <c r="K11" s="1"/>
  <c r="AF15"/>
  <c r="AY16"/>
  <c r="Z15"/>
  <c r="AB15" s="1"/>
  <c r="AC15" s="1"/>
  <c r="AB16"/>
  <c r="AC16" s="1"/>
  <c r="BL15"/>
  <c r="BN15" s="1"/>
  <c r="BO15" s="1"/>
  <c r="BN16"/>
  <c r="BO16" s="1"/>
  <c r="DY16"/>
  <c r="DF15"/>
  <c r="DF11" s="1"/>
  <c r="ET16"/>
  <c r="EA15"/>
  <c r="EA11" s="1"/>
  <c r="DW16"/>
  <c r="DX16" s="1"/>
  <c r="DU15"/>
  <c r="FI16"/>
  <c r="FJ16" s="1"/>
  <c r="FG15"/>
  <c r="FI15" s="1"/>
  <c r="FJ15" s="1"/>
  <c r="GO15"/>
  <c r="GQ16"/>
  <c r="GR16" s="1"/>
  <c r="L5"/>
  <c r="Y5"/>
  <c r="Y8" s="1"/>
  <c r="Y9" s="1"/>
  <c r="Y10" s="1"/>
  <c r="AR5"/>
  <c r="BK5"/>
  <c r="BK8" s="1"/>
  <c r="BK9" s="1"/>
  <c r="BK10" s="1"/>
  <c r="EA5"/>
  <c r="L6"/>
  <c r="AR6"/>
  <c r="AR7" s="1"/>
  <c r="DF6"/>
  <c r="EN6"/>
  <c r="GT10"/>
  <c r="GV10" s="1"/>
  <c r="GW10" s="1"/>
  <c r="P11"/>
  <c r="P9" s="1"/>
  <c r="P10" s="1"/>
  <c r="Z11"/>
  <c r="AB11" s="1"/>
  <c r="AC11" s="1"/>
  <c r="AF11"/>
  <c r="BB11"/>
  <c r="BB9" s="1"/>
  <c r="BB10" s="1"/>
  <c r="BL11"/>
  <c r="BN11" s="1"/>
  <c r="BO11" s="1"/>
  <c r="GV11"/>
  <c r="GW11" s="1"/>
  <c r="AD12"/>
  <c r="AB12"/>
  <c r="AC12" s="1"/>
  <c r="BN12"/>
  <c r="BO12" s="1"/>
  <c r="DY12"/>
  <c r="DW12"/>
  <c r="DX12" s="1"/>
  <c r="GC12"/>
  <c r="GD12" s="1"/>
  <c r="GN11"/>
  <c r="GN9" s="1"/>
  <c r="GN10" s="1"/>
  <c r="AU13"/>
  <c r="AV13" s="1"/>
  <c r="DY13"/>
  <c r="ER13" s="1"/>
  <c r="DW13"/>
  <c r="DX13" s="1"/>
  <c r="FI13"/>
  <c r="FJ13" s="1"/>
  <c r="GQ13"/>
  <c r="GR13" s="1"/>
  <c r="AD14"/>
  <c r="AW14" s="1"/>
  <c r="BP14" s="1"/>
  <c r="AB14"/>
  <c r="AC14" s="1"/>
  <c r="BN14"/>
  <c r="BO14" s="1"/>
  <c r="DY14"/>
  <c r="ER14" s="1"/>
  <c r="DW14"/>
  <c r="DX14" s="1"/>
  <c r="FI14"/>
  <c r="FJ14" s="1"/>
  <c r="GC14"/>
  <c r="GD14" s="1"/>
  <c r="AD17"/>
  <c r="AW17" s="1"/>
  <c r="BP17" s="1"/>
  <c r="AB17"/>
  <c r="AC17" s="1"/>
  <c r="BN17"/>
  <c r="BO17" s="1"/>
  <c r="DY17"/>
  <c r="ER17" s="1"/>
  <c r="DW17"/>
  <c r="DX17" s="1"/>
  <c r="FI17"/>
  <c r="FJ17" s="1"/>
  <c r="GQ17"/>
  <c r="GR17" s="1"/>
  <c r="CH12"/>
  <c r="CO12"/>
  <c r="DZ12"/>
  <c r="DI12"/>
  <c r="DJ12" s="1"/>
  <c r="DZ13"/>
  <c r="DI13"/>
  <c r="DJ13" s="1"/>
  <c r="AE14"/>
  <c r="N14"/>
  <c r="O14" s="1"/>
  <c r="CO14"/>
  <c r="CP14" s="1"/>
  <c r="CH14"/>
  <c r="DZ14"/>
  <c r="DI14"/>
  <c r="DJ14" s="1"/>
  <c r="AE16"/>
  <c r="N16"/>
  <c r="O16" s="1"/>
  <c r="L15"/>
  <c r="AU16"/>
  <c r="AV16" s="1"/>
  <c r="AS15"/>
  <c r="CO16"/>
  <c r="CH16"/>
  <c r="CG15"/>
  <c r="CH15" s="1"/>
  <c r="DZ16"/>
  <c r="DI16"/>
  <c r="DJ16" s="1"/>
  <c r="DG15"/>
  <c r="EP16"/>
  <c r="EQ16" s="1"/>
  <c r="EN15"/>
  <c r="GC16"/>
  <c r="GD16" s="1"/>
  <c r="GA15"/>
  <c r="AE17"/>
  <c r="N17"/>
  <c r="O17" s="1"/>
  <c r="CO17"/>
  <c r="CP17" s="1"/>
  <c r="CH17"/>
  <c r="DZ17"/>
  <c r="DI17"/>
  <c r="DJ17" s="1"/>
  <c r="AU12"/>
  <c r="AV12" s="1"/>
  <c r="AX17" l="1"/>
  <c r="AG17"/>
  <c r="AH17" s="1"/>
  <c r="CO15"/>
  <c r="CP15" s="1"/>
  <c r="CP16"/>
  <c r="CP12"/>
  <c r="CO11"/>
  <c r="CP11" s="1"/>
  <c r="ER12"/>
  <c r="DY11"/>
  <c r="DY6"/>
  <c r="DF7"/>
  <c r="AE6"/>
  <c r="N6"/>
  <c r="O6" s="1"/>
  <c r="L7"/>
  <c r="DW15"/>
  <c r="DX15" s="1"/>
  <c r="DU11"/>
  <c r="DW11" s="1"/>
  <c r="DX11" s="1"/>
  <c r="FM6"/>
  <c r="AS7"/>
  <c r="AU6"/>
  <c r="AV6" s="1"/>
  <c r="AB6"/>
  <c r="AC6" s="1"/>
  <c r="Z7"/>
  <c r="BL8"/>
  <c r="BN5"/>
  <c r="BO5" s="1"/>
  <c r="AF8"/>
  <c r="AF9" s="1"/>
  <c r="AF10" s="1"/>
  <c r="AY5"/>
  <c r="CG8"/>
  <c r="CO5"/>
  <c r="CH5"/>
  <c r="GC8"/>
  <c r="GD8" s="1"/>
  <c r="DU9"/>
  <c r="GQ8"/>
  <c r="GR8" s="1"/>
  <c r="ES5"/>
  <c r="EB5"/>
  <c r="EC5" s="1"/>
  <c r="GC15"/>
  <c r="GD15" s="1"/>
  <c r="GA11"/>
  <c r="GC11" s="1"/>
  <c r="GD11" s="1"/>
  <c r="EP15"/>
  <c r="EQ15" s="1"/>
  <c r="EN11"/>
  <c r="EP11" s="1"/>
  <c r="EQ11" s="1"/>
  <c r="DI15"/>
  <c r="DJ15" s="1"/>
  <c r="DG11"/>
  <c r="DI11" s="1"/>
  <c r="DJ11" s="1"/>
  <c r="DZ15"/>
  <c r="EB15" s="1"/>
  <c r="EC15" s="1"/>
  <c r="ES16"/>
  <c r="EB16"/>
  <c r="EC16" s="1"/>
  <c r="AU15"/>
  <c r="AV15" s="1"/>
  <c r="AS11"/>
  <c r="AU11" s="1"/>
  <c r="AV11" s="1"/>
  <c r="AX16"/>
  <c r="AG16"/>
  <c r="AH16" s="1"/>
  <c r="AE15"/>
  <c r="ES14"/>
  <c r="EU14" s="1"/>
  <c r="EV14" s="1"/>
  <c r="EB14"/>
  <c r="EC14" s="1"/>
  <c r="AX14"/>
  <c r="AG14"/>
  <c r="AH14" s="1"/>
  <c r="ES13"/>
  <c r="EU13" s="1"/>
  <c r="EV13" s="1"/>
  <c r="EB13"/>
  <c r="EC13" s="1"/>
  <c r="ES12"/>
  <c r="EB12"/>
  <c r="EC12" s="1"/>
  <c r="DZ11"/>
  <c r="EB11" s="1"/>
  <c r="EC11" s="1"/>
  <c r="AW12"/>
  <c r="EN7"/>
  <c r="EP7" s="1"/>
  <c r="EQ7" s="1"/>
  <c r="EP6"/>
  <c r="EQ6" s="1"/>
  <c r="EA8"/>
  <c r="EA9" s="1"/>
  <c r="EA10" s="1"/>
  <c r="ET5"/>
  <c r="ET7" s="1"/>
  <c r="L8"/>
  <c r="AE5"/>
  <c r="N5"/>
  <c r="O5" s="1"/>
  <c r="GQ15"/>
  <c r="GR15" s="1"/>
  <c r="GO11"/>
  <c r="GQ11" s="1"/>
  <c r="GR11" s="1"/>
  <c r="FM16"/>
  <c r="FM15" s="1"/>
  <c r="ET15"/>
  <c r="ER16"/>
  <c r="ER15" s="1"/>
  <c r="DY15"/>
  <c r="AD15"/>
  <c r="AD11" s="1"/>
  <c r="AW16"/>
  <c r="AX13"/>
  <c r="AG13"/>
  <c r="AH13" s="1"/>
  <c r="FM12"/>
  <c r="FM11" s="1"/>
  <c r="ET11"/>
  <c r="AX12"/>
  <c r="AG12"/>
  <c r="AH12" s="1"/>
  <c r="AE11"/>
  <c r="DG7"/>
  <c r="DZ6"/>
  <c r="DZ8" s="1"/>
  <c r="DI6"/>
  <c r="DJ6" s="1"/>
  <c r="AF7"/>
  <c r="AY6"/>
  <c r="BR6" s="1"/>
  <c r="AS8"/>
  <c r="AU5"/>
  <c r="AV5" s="1"/>
  <c r="Z8"/>
  <c r="AB5"/>
  <c r="AC5" s="1"/>
  <c r="K7"/>
  <c r="AD6"/>
  <c r="DY8"/>
  <c r="DY9" s="1"/>
  <c r="DY10" s="1"/>
  <c r="ER5"/>
  <c r="CO7"/>
  <c r="CP7" s="1"/>
  <c r="CP6"/>
  <c r="FG11"/>
  <c r="FI11" s="1"/>
  <c r="FJ11" s="1"/>
  <c r="CG11"/>
  <c r="CH11" s="1"/>
  <c r="FI7"/>
  <c r="FJ7" s="1"/>
  <c r="DF8"/>
  <c r="DF9" s="1"/>
  <c r="DF10" s="1"/>
  <c r="FF8"/>
  <c r="FF9" s="1"/>
  <c r="FF10" s="1"/>
  <c r="CG7"/>
  <c r="CH7" s="1"/>
  <c r="K9"/>
  <c r="K10" s="1"/>
  <c r="N15"/>
  <c r="O15" s="1"/>
  <c r="AR8"/>
  <c r="AR9" s="1"/>
  <c r="AR10" s="1"/>
  <c r="L11"/>
  <c r="N11" s="1"/>
  <c r="O11" s="1"/>
  <c r="EA7"/>
  <c r="EN8"/>
  <c r="BK7"/>
  <c r="Y7"/>
  <c r="FI6"/>
  <c r="FJ6" s="1"/>
  <c r="DW6"/>
  <c r="DX6" s="1"/>
  <c r="EM8"/>
  <c r="EM9" s="1"/>
  <c r="EM10" s="1"/>
  <c r="DT8"/>
  <c r="DT9" s="1"/>
  <c r="DT10" s="1"/>
  <c r="GQ7"/>
  <c r="GR7" s="1"/>
  <c r="AD5"/>
  <c r="DG8"/>
  <c r="ES17"/>
  <c r="EU17" s="1"/>
  <c r="EV17" s="1"/>
  <c r="EB17"/>
  <c r="EC17" s="1"/>
  <c r="BR16"/>
  <c r="BR15" s="1"/>
  <c r="BR11" s="1"/>
  <c r="AY15"/>
  <c r="AY11" s="1"/>
  <c r="BL7"/>
  <c r="BN6"/>
  <c r="BO6" s="1"/>
  <c r="DZ9" l="1"/>
  <c r="EB8"/>
  <c r="EC8" s="1"/>
  <c r="DI8"/>
  <c r="DJ8" s="1"/>
  <c r="DG9"/>
  <c r="AU8"/>
  <c r="AV8" s="1"/>
  <c r="AS9"/>
  <c r="EU12"/>
  <c r="EV12" s="1"/>
  <c r="ES11"/>
  <c r="DU10"/>
  <c r="DW10" s="1"/>
  <c r="DX10" s="1"/>
  <c r="DW9"/>
  <c r="DX9" s="1"/>
  <c r="BM7"/>
  <c r="BN7"/>
  <c r="BO7" s="1"/>
  <c r="AD8"/>
  <c r="AD9" s="1"/>
  <c r="AD10" s="1"/>
  <c r="AW5"/>
  <c r="EN9"/>
  <c r="EP8"/>
  <c r="EQ8" s="1"/>
  <c r="AW6"/>
  <c r="AD7"/>
  <c r="BP16"/>
  <c r="BP15" s="1"/>
  <c r="AW15"/>
  <c r="L9"/>
  <c r="N8"/>
  <c r="O8" s="1"/>
  <c r="BP12"/>
  <c r="BP11" s="1"/>
  <c r="AW11"/>
  <c r="BQ16"/>
  <c r="AZ16"/>
  <c r="BA16" s="1"/>
  <c r="AX15"/>
  <c r="EU16"/>
  <c r="EV16" s="1"/>
  <c r="ES15"/>
  <c r="EU15" s="1"/>
  <c r="EV15" s="1"/>
  <c r="CO8"/>
  <c r="CP5"/>
  <c r="AY8"/>
  <c r="AY9" s="1"/>
  <c r="AY10" s="1"/>
  <c r="BR5"/>
  <c r="BR8" s="1"/>
  <c r="BR9" s="1"/>
  <c r="BR10" s="1"/>
  <c r="AE7"/>
  <c r="AG7" s="1"/>
  <c r="AH7" s="1"/>
  <c r="AX6"/>
  <c r="AG6"/>
  <c r="AH6" s="1"/>
  <c r="DY7"/>
  <c r="ER6"/>
  <c r="ER7" s="1"/>
  <c r="BQ17"/>
  <c r="BS17" s="1"/>
  <c r="BT17" s="1"/>
  <c r="AZ17"/>
  <c r="BA17" s="1"/>
  <c r="AG11"/>
  <c r="AH11" s="1"/>
  <c r="ER8"/>
  <c r="DI7"/>
  <c r="DJ7" s="1"/>
  <c r="AG15"/>
  <c r="AH15" s="1"/>
  <c r="GO9"/>
  <c r="DW8"/>
  <c r="DX8" s="1"/>
  <c r="FI8"/>
  <c r="FJ8" s="1"/>
  <c r="GA9"/>
  <c r="AB7"/>
  <c r="AC7" s="1"/>
  <c r="FM7"/>
  <c r="N7"/>
  <c r="O7" s="1"/>
  <c r="ER11"/>
  <c r="Z9"/>
  <c r="AB8"/>
  <c r="AC8" s="1"/>
  <c r="DZ7"/>
  <c r="EB7" s="1"/>
  <c r="EC7" s="1"/>
  <c r="ES6"/>
  <c r="EB6"/>
  <c r="EC6" s="1"/>
  <c r="BQ12"/>
  <c r="AZ12"/>
  <c r="BA12" s="1"/>
  <c r="AX11"/>
  <c r="AZ11" s="1"/>
  <c r="BA11" s="1"/>
  <c r="BQ13"/>
  <c r="BS13" s="1"/>
  <c r="BT13" s="1"/>
  <c r="AZ13"/>
  <c r="BA13" s="1"/>
  <c r="AE8"/>
  <c r="AX5"/>
  <c r="AG5"/>
  <c r="AH5" s="1"/>
  <c r="ET8"/>
  <c r="ET9" s="1"/>
  <c r="ET10" s="1"/>
  <c r="FM5"/>
  <c r="FM8" s="1"/>
  <c r="FM9" s="1"/>
  <c r="FM10" s="1"/>
  <c r="BQ14"/>
  <c r="BS14" s="1"/>
  <c r="BT14" s="1"/>
  <c r="AZ14"/>
  <c r="BA14" s="1"/>
  <c r="ES8"/>
  <c r="EU5"/>
  <c r="EV5" s="1"/>
  <c r="CG9"/>
  <c r="CH8"/>
  <c r="BL9"/>
  <c r="BN8"/>
  <c r="BO8" s="1"/>
  <c r="AU7"/>
  <c r="AV7" s="1"/>
  <c r="AT7"/>
  <c r="FG9"/>
  <c r="AG8" l="1"/>
  <c r="AH8" s="1"/>
  <c r="AE9"/>
  <c r="Z10"/>
  <c r="AB10" s="1"/>
  <c r="AC10" s="1"/>
  <c r="AB9"/>
  <c r="AC9" s="1"/>
  <c r="GO10"/>
  <c r="GQ10" s="1"/>
  <c r="GR10" s="1"/>
  <c r="GQ9"/>
  <c r="GR9" s="1"/>
  <c r="BQ6"/>
  <c r="AZ6"/>
  <c r="BA6" s="1"/>
  <c r="AX7"/>
  <c r="BS16"/>
  <c r="BT16" s="1"/>
  <c r="BQ15"/>
  <c r="BS15" s="1"/>
  <c r="BT15" s="1"/>
  <c r="L10"/>
  <c r="N10" s="1"/>
  <c r="O10" s="1"/>
  <c r="N9"/>
  <c r="O9" s="1"/>
  <c r="AW7"/>
  <c r="BP6"/>
  <c r="EN10"/>
  <c r="EP10" s="1"/>
  <c r="EQ10" s="1"/>
  <c r="EP9"/>
  <c r="EQ9" s="1"/>
  <c r="DZ10"/>
  <c r="EB10" s="1"/>
  <c r="EC10" s="1"/>
  <c r="EB9"/>
  <c r="EC9" s="1"/>
  <c r="AZ15"/>
  <c r="BA15" s="1"/>
  <c r="FG10"/>
  <c r="FI10" s="1"/>
  <c r="FJ10" s="1"/>
  <c r="FI9"/>
  <c r="FJ9" s="1"/>
  <c r="BL10"/>
  <c r="BN10" s="1"/>
  <c r="BO10" s="1"/>
  <c r="BN9"/>
  <c r="BO9" s="1"/>
  <c r="CG10"/>
  <c r="CH10" s="1"/>
  <c r="CH9"/>
  <c r="EU8"/>
  <c r="EV8" s="1"/>
  <c r="ES9"/>
  <c r="AX8"/>
  <c r="BQ5"/>
  <c r="AZ5"/>
  <c r="BA5" s="1"/>
  <c r="BS12"/>
  <c r="BT12" s="1"/>
  <c r="BQ11"/>
  <c r="BS11" s="1"/>
  <c r="BT11" s="1"/>
  <c r="ES7"/>
  <c r="EU7" s="1"/>
  <c r="EV7" s="1"/>
  <c r="EU6"/>
  <c r="EV6" s="1"/>
  <c r="GA10"/>
  <c r="GC10" s="1"/>
  <c r="GD10" s="1"/>
  <c r="GC9"/>
  <c r="GD9" s="1"/>
  <c r="CO9"/>
  <c r="CP8"/>
  <c r="AW8"/>
  <c r="AW9" s="1"/>
  <c r="AW10" s="1"/>
  <c r="BP5"/>
  <c r="BP8" s="1"/>
  <c r="BP9" s="1"/>
  <c r="BP10" s="1"/>
  <c r="AS10"/>
  <c r="AU10" s="1"/>
  <c r="AV10" s="1"/>
  <c r="AU9"/>
  <c r="AV9" s="1"/>
  <c r="DG10"/>
  <c r="DI10" s="1"/>
  <c r="DJ10" s="1"/>
  <c r="DI9"/>
  <c r="DJ9" s="1"/>
  <c r="ER9"/>
  <c r="ER10" s="1"/>
  <c r="EU11"/>
  <c r="EV11" s="1"/>
  <c r="CO10" l="1"/>
  <c r="CP10" s="1"/>
  <c r="CP9"/>
  <c r="BQ8"/>
  <c r="BS5"/>
  <c r="BT5" s="1"/>
  <c r="ES10"/>
  <c r="EU10" s="1"/>
  <c r="EV10" s="1"/>
  <c r="EU9"/>
  <c r="EV9" s="1"/>
  <c r="AX9"/>
  <c r="AZ8"/>
  <c r="BA8" s="1"/>
  <c r="AY7"/>
  <c r="AZ7"/>
  <c r="BA7" s="1"/>
  <c r="BQ7"/>
  <c r="BS6"/>
  <c r="BT6" s="1"/>
  <c r="BP7"/>
  <c r="AE10"/>
  <c r="AG10" s="1"/>
  <c r="AH10" s="1"/>
  <c r="AG9"/>
  <c r="AH9" s="1"/>
  <c r="BR7" l="1"/>
  <c r="BS7"/>
  <c r="BT7" s="1"/>
  <c r="AX10"/>
  <c r="AZ10" s="1"/>
  <c r="BA10" s="1"/>
  <c r="AZ9"/>
  <c r="BA9" s="1"/>
  <c r="BS8"/>
  <c r="BT8" s="1"/>
  <c r="BQ9"/>
  <c r="BQ10" l="1"/>
  <c r="BS10" s="1"/>
  <c r="BT10" s="1"/>
  <c r="BS9"/>
  <c r="BT9" s="1"/>
  <c r="Q28" i="2" l="1"/>
  <c r="Q23" s="1"/>
  <c r="Q36" s="1"/>
  <c r="Q18"/>
  <c r="Q16"/>
  <c r="Q7"/>
  <c r="Q36" i="1"/>
  <c r="Q31"/>
  <c r="Q25"/>
  <c r="Q11"/>
  <c r="Q7"/>
  <c r="Q21" s="1"/>
  <c r="O7" i="2"/>
  <c r="P28"/>
  <c r="O28"/>
  <c r="O23" s="1"/>
  <c r="P23"/>
  <c r="P18"/>
  <c r="O18"/>
  <c r="P16"/>
  <c r="O16"/>
  <c r="P7"/>
  <c r="O7" i="1"/>
  <c r="Q12" l="1"/>
  <c r="P36"/>
  <c r="O36"/>
  <c r="P32"/>
  <c r="O32"/>
  <c r="P31"/>
  <c r="O31"/>
  <c r="P25"/>
  <c r="O25"/>
  <c r="P11"/>
  <c r="O11"/>
  <c r="P7"/>
  <c r="P21" s="1"/>
  <c r="O21"/>
  <c r="N7" i="2"/>
  <c r="N11" i="1"/>
  <c r="M11"/>
  <c r="L11"/>
  <c r="K11"/>
  <c r="J11"/>
  <c r="I11"/>
  <c r="H11"/>
  <c r="F11"/>
  <c r="E11"/>
  <c r="Q44" l="1"/>
  <c r="Q18"/>
  <c r="Q14"/>
  <c r="Q15" s="1"/>
  <c r="P12"/>
  <c r="O12"/>
  <c r="O14" s="1"/>
  <c r="N7"/>
  <c r="N21" s="1"/>
  <c r="N28" i="2"/>
  <c r="N23" s="1"/>
  <c r="P36" s="1"/>
  <c r="N18"/>
  <c r="N16"/>
  <c r="M28"/>
  <c r="L28"/>
  <c r="K28"/>
  <c r="J28"/>
  <c r="M23"/>
  <c r="O36" s="1"/>
  <c r="L23"/>
  <c r="K23"/>
  <c r="M36" s="1"/>
  <c r="J23"/>
  <c r="M18"/>
  <c r="L18"/>
  <c r="K18"/>
  <c r="J18"/>
  <c r="M16"/>
  <c r="L16"/>
  <c r="K16"/>
  <c r="J16"/>
  <c r="I28"/>
  <c r="I23" s="1"/>
  <c r="I18"/>
  <c r="I16"/>
  <c r="M7"/>
  <c r="L7"/>
  <c r="K7"/>
  <c r="J7"/>
  <c r="I7"/>
  <c r="H7"/>
  <c r="N32" i="1"/>
  <c r="N36"/>
  <c r="Q19" l="1"/>
  <c r="N36" i="2"/>
  <c r="L36"/>
  <c r="K36"/>
  <c r="P14" i="1"/>
  <c r="P18"/>
  <c r="P19" s="1"/>
  <c r="O19"/>
  <c r="O15"/>
  <c r="P15"/>
  <c r="N31"/>
  <c r="N25"/>
  <c r="N12"/>
  <c r="N14" s="1"/>
  <c r="M36"/>
  <c r="M32"/>
  <c r="M25"/>
  <c r="M7"/>
  <c r="L36"/>
  <c r="K36"/>
  <c r="L32"/>
  <c r="K32"/>
  <c r="K31" s="1"/>
  <c r="L31"/>
  <c r="L25"/>
  <c r="L44" s="1"/>
  <c r="K25"/>
  <c r="L7"/>
  <c r="K7"/>
  <c r="J36"/>
  <c r="I36"/>
  <c r="J32"/>
  <c r="I32"/>
  <c r="I31" s="1"/>
  <c r="J31"/>
  <c r="J25"/>
  <c r="I25"/>
  <c r="J7"/>
  <c r="I7"/>
  <c r="N44" l="1"/>
  <c r="P44"/>
  <c r="K44"/>
  <c r="M31"/>
  <c r="L12"/>
  <c r="L14" s="1"/>
  <c r="L21"/>
  <c r="M12"/>
  <c r="M14" s="1"/>
  <c r="M21"/>
  <c r="J12"/>
  <c r="J14" s="1"/>
  <c r="J21"/>
  <c r="K12"/>
  <c r="K14" s="1"/>
  <c r="K21"/>
  <c r="I12"/>
  <c r="I14" s="1"/>
  <c r="I21"/>
  <c r="N15"/>
  <c r="N19"/>
  <c r="G11"/>
  <c r="M44" l="1"/>
  <c r="O44"/>
  <c r="I15"/>
  <c r="I19"/>
  <c r="K15"/>
  <c r="K19"/>
  <c r="J15"/>
  <c r="J19"/>
  <c r="M15"/>
  <c r="M19"/>
  <c r="L15"/>
  <c r="L19"/>
  <c r="H28" i="2"/>
  <c r="G28"/>
  <c r="F28"/>
  <c r="E28"/>
  <c r="D28"/>
  <c r="H24"/>
  <c r="G24"/>
  <c r="F24"/>
  <c r="E24"/>
  <c r="D24"/>
  <c r="H18"/>
  <c r="G18"/>
  <c r="F18"/>
  <c r="E18"/>
  <c r="D18"/>
  <c r="H16"/>
  <c r="G16"/>
  <c r="F16"/>
  <c r="E16"/>
  <c r="D16"/>
  <c r="G7"/>
  <c r="F7"/>
  <c r="E7"/>
  <c r="D7"/>
  <c r="D5"/>
  <c r="E5" s="1"/>
  <c r="F5" s="1"/>
  <c r="G5" s="1"/>
  <c r="H36" i="1"/>
  <c r="G36"/>
  <c r="F36"/>
  <c r="E36"/>
  <c r="D36"/>
  <c r="H32"/>
  <c r="G32"/>
  <c r="F32"/>
  <c r="E32"/>
  <c r="D32"/>
  <c r="H25"/>
  <c r="G25"/>
  <c r="F25"/>
  <c r="E25"/>
  <c r="D25"/>
  <c r="H7"/>
  <c r="G7"/>
  <c r="F7"/>
  <c r="E7"/>
  <c r="D5"/>
  <c r="E5" s="1"/>
  <c r="F5" s="1"/>
  <c r="G5" s="1"/>
  <c r="H5" s="1"/>
  <c r="H44" l="1"/>
  <c r="J44"/>
  <c r="F44"/>
  <c r="E12"/>
  <c r="E14" s="1"/>
  <c r="E15" s="1"/>
  <c r="E21"/>
  <c r="G12"/>
  <c r="G14" s="1"/>
  <c r="G15" s="1"/>
  <c r="G21"/>
  <c r="H12"/>
  <c r="H14" s="1"/>
  <c r="H15" s="1"/>
  <c r="H21"/>
  <c r="F12"/>
  <c r="F14" s="1"/>
  <c r="F15" s="1"/>
  <c r="F21"/>
  <c r="F23" i="2"/>
  <c r="E31" i="1"/>
  <c r="E44" s="1"/>
  <c r="G31"/>
  <c r="D31"/>
  <c r="H31"/>
  <c r="G23" i="2"/>
  <c r="F31" i="1"/>
  <c r="D23" i="2"/>
  <c r="E23"/>
  <c r="E36" s="1"/>
  <c r="H23"/>
  <c r="D11" i="1"/>
  <c r="D7"/>
  <c r="D21" s="1"/>
  <c r="H36" i="2" l="1"/>
  <c r="J36"/>
  <c r="G36"/>
  <c r="I36"/>
  <c r="F36"/>
  <c r="G44" i="1"/>
  <c r="I44"/>
  <c r="D12"/>
  <c r="D14" s="1"/>
  <c r="D15" s="1"/>
  <c r="D19"/>
  <c r="G19"/>
  <c r="H19"/>
  <c r="F19"/>
  <c r="E19"/>
</calcChain>
</file>

<file path=xl/sharedStrings.xml><?xml version="1.0" encoding="utf-8"?>
<sst xmlns="http://schemas.openxmlformats.org/spreadsheetml/2006/main" count="881" uniqueCount="174">
  <si>
    <t>№ п/п</t>
  </si>
  <si>
    <t>Наименование</t>
  </si>
  <si>
    <t>Единица
измерения</t>
  </si>
  <si>
    <t>2012 год факт</t>
  </si>
  <si>
    <t>2013 год</t>
  </si>
  <si>
    <t>2014 год</t>
  </si>
  <si>
    <t>Краткое обоснование расчета</t>
  </si>
  <si>
    <t>утверждено в тарифе</t>
  </si>
  <si>
    <t>факт</t>
  </si>
  <si>
    <t>Водоподготовка</t>
  </si>
  <si>
    <t>1.1</t>
  </si>
  <si>
    <t>Объем воды из источников водоснабжения:</t>
  </si>
  <si>
    <t>тыс. куб. м</t>
  </si>
  <si>
    <t>1.1.1</t>
  </si>
  <si>
    <t>из поверхностных источников</t>
  </si>
  <si>
    <t>1.1.2</t>
  </si>
  <si>
    <t>из подземных источников</t>
  </si>
  <si>
    <t>1.1.3</t>
  </si>
  <si>
    <t>доочищенная сточная вода для нужд технического водоснабжения</t>
  </si>
  <si>
    <t>1.2</t>
  </si>
  <si>
    <t>Объем воды, прошедшей водоподготовку</t>
  </si>
  <si>
    <t>1.3</t>
  </si>
  <si>
    <t>Объем питьевой воды, поданной в сеть</t>
  </si>
  <si>
    <t>2</t>
  </si>
  <si>
    <t>Транспортировка питьевой воды</t>
  </si>
  <si>
    <t>2.1</t>
  </si>
  <si>
    <t>Объем воды, поступившей в сеть:</t>
  </si>
  <si>
    <t>2.1.1</t>
  </si>
  <si>
    <t>из собственных источников</t>
  </si>
  <si>
    <t>2.1.2</t>
  </si>
  <si>
    <t>от других операторов</t>
  </si>
  <si>
    <t>2.1.3</t>
  </si>
  <si>
    <t>получено от других территорий, дифференцированных по тарифу</t>
  </si>
  <si>
    <t>2.2</t>
  </si>
  <si>
    <t>Потери воды</t>
  </si>
  <si>
    <t>2.3</t>
  </si>
  <si>
    <t>Потребление на собственные нужды</t>
  </si>
  <si>
    <t>2.4</t>
  </si>
  <si>
    <t>Объем воды, отпущенной из сети</t>
  </si>
  <si>
    <t>2.5</t>
  </si>
  <si>
    <t>Передано на другие территории, дифференцированные по тарифу</t>
  </si>
  <si>
    <t>3</t>
  </si>
  <si>
    <t>Отпуск питьевой воды</t>
  </si>
  <si>
    <t>3.1</t>
  </si>
  <si>
    <t>Объем воды, отпущенной абонентам:</t>
  </si>
  <si>
    <t>3.1.1</t>
  </si>
  <si>
    <t>3.1.2</t>
  </si>
  <si>
    <t>3.2</t>
  </si>
  <si>
    <t>Отпуск питьевой воды для приготовления горячей воды</t>
  </si>
  <si>
    <t>3.3</t>
  </si>
  <si>
    <t>Отпуск питьевой воды при дифференциации тарифов по объему</t>
  </si>
  <si>
    <t>3.3.1</t>
  </si>
  <si>
    <t>в пределах i-го объема</t>
  </si>
  <si>
    <t>Отпуск воды абонентам:</t>
  </si>
  <si>
    <t>3.4.1</t>
  </si>
  <si>
    <t>другим организациям, осуществляющим водоснабжение</t>
  </si>
  <si>
    <t>3.4.1.1</t>
  </si>
  <si>
    <t>организация 1</t>
  </si>
  <si>
    <t>3.4.1.2</t>
  </si>
  <si>
    <t>организация 2</t>
  </si>
  <si>
    <t>3.4.1.n</t>
  </si>
  <si>
    <t>организация n</t>
  </si>
  <si>
    <t>собственным абонентам</t>
  </si>
  <si>
    <t>населению</t>
  </si>
  <si>
    <t>техническая вода</t>
  </si>
  <si>
    <t>прочим потребителям</t>
  </si>
  <si>
    <t>4</t>
  </si>
  <si>
    <t>Объем воды, отпускаемой новым абонентам</t>
  </si>
  <si>
    <t>4.1</t>
  </si>
  <si>
    <t>Увеличение отпуска питьевой воды в связи с подключением абонентов</t>
  </si>
  <si>
    <t>4.2</t>
  </si>
  <si>
    <t>Снижение отпуска питьевой воды в связи с прекращением водоснабжения</t>
  </si>
  <si>
    <t>5</t>
  </si>
  <si>
    <t>Изменение объема отпуска питьевой воды в связи с изменением нормативов потребления и установкой приборов учета</t>
  </si>
  <si>
    <t>Темп изменения потребления воды</t>
  </si>
  <si>
    <t>%</t>
  </si>
  <si>
    <t>Директор МП " Горводоканал"</t>
  </si>
  <si>
    <t>А.В. Ерофеевский</t>
  </si>
  <si>
    <t>Баланс водоснабжения по технической воде МП " Горводоканал"</t>
  </si>
  <si>
    <t>Объем технической воды, поданной в сеть</t>
  </si>
  <si>
    <t>Транспортировка технической воды</t>
  </si>
  <si>
    <t>Объем воды, поступившей в сеть</t>
  </si>
  <si>
    <t>Отпуск технической воды</t>
  </si>
  <si>
    <t>Объем воды, отпущенной абонентам</t>
  </si>
  <si>
    <t>Отпуск технической воды при дифференциации тарифов по объему</t>
  </si>
  <si>
    <t>3.2.1</t>
  </si>
  <si>
    <t>3.3.1.1</t>
  </si>
  <si>
    <t>организация 1 предприятия</t>
  </si>
  <si>
    <t>3.3.1.2</t>
  </si>
  <si>
    <t>3.3.1.n</t>
  </si>
  <si>
    <t>бюджетным потребителям</t>
  </si>
  <si>
    <t>4.1.</t>
  </si>
  <si>
    <t>Увеличение отпуска технической воды в связи с подключением абонентов</t>
  </si>
  <si>
    <t>Снижение отпуска технической воды в связи с прекращением водоснабжения</t>
  </si>
  <si>
    <t>Изменение объема отпуска технической воды в связи с изменением нормативов потребления и установкой приборов учета</t>
  </si>
  <si>
    <t>2015 год</t>
  </si>
  <si>
    <t>2016 год</t>
  </si>
  <si>
    <t>2017 год</t>
  </si>
  <si>
    <t>Директор МП "Горводоканал"</t>
  </si>
  <si>
    <t>Баланс водоснабжения по питьевой воде МП " Горводоканал"</t>
  </si>
  <si>
    <t>% потерь к объему поданной в сеть воды</t>
  </si>
  <si>
    <t>расход на собственные нужды в %</t>
  </si>
  <si>
    <t>2018 год</t>
  </si>
  <si>
    <t>ожид.</t>
  </si>
  <si>
    <t>3.2.</t>
  </si>
  <si>
    <t>3.2.1.</t>
  </si>
  <si>
    <t>по приборам учета</t>
  </si>
  <si>
    <t>по нормативам</t>
  </si>
  <si>
    <t>3.2.2</t>
  </si>
  <si>
    <t>3.2.3</t>
  </si>
  <si>
    <t>ПЛАН    2019 - 2025</t>
  </si>
  <si>
    <t>ОБЪЕМНЫЕ ПОКАЗАТЕЛИ СИСТЕМЫ ВОДОСНАБЖЕНИЯ</t>
  </si>
  <si>
    <t>Показатели</t>
  </si>
  <si>
    <t>ЯНВАРЬ</t>
  </si>
  <si>
    <t>ФЕВРАЛЬ</t>
  </si>
  <si>
    <t>МАРТ</t>
  </si>
  <si>
    <t>1 КВАРТАЛ</t>
  </si>
  <si>
    <t>АПРЕЛЬ</t>
  </si>
  <si>
    <t>МАЙ</t>
  </si>
  <si>
    <t>ИЮНЬ</t>
  </si>
  <si>
    <t>2 КВАРТАЛ</t>
  </si>
  <si>
    <t>1 ПОЛУГОДИЕ</t>
  </si>
  <si>
    <t>ИЮЛЬ</t>
  </si>
  <si>
    <t>АВГУСТ</t>
  </si>
  <si>
    <t>СЕНТЯБРЬ</t>
  </si>
  <si>
    <t>3 КВАРТАЛ</t>
  </si>
  <si>
    <t>9 МЕСЯЦЕВ</t>
  </si>
  <si>
    <t>ОКТЯБРЬ</t>
  </si>
  <si>
    <t>НОЯБРЬ</t>
  </si>
  <si>
    <t>ДЕКАБРЬ</t>
  </si>
  <si>
    <t>4 КВАРТАЛ</t>
  </si>
  <si>
    <t>2015 ГОД</t>
  </si>
  <si>
    <t>2016 ГОД</t>
  </si>
  <si>
    <t>2017 ГОД</t>
  </si>
  <si>
    <t>2018 ГОД</t>
  </si>
  <si>
    <t>ПЛАН 2019 - 2025 ГОД</t>
  </si>
  <si>
    <t>ПЛАН</t>
  </si>
  <si>
    <t>ФАКТ</t>
  </si>
  <si>
    <t>ПРОШЛ.</t>
  </si>
  <si>
    <t>ОТКЛОНЕНИЕ</t>
  </si>
  <si>
    <t>Январь</t>
  </si>
  <si>
    <t>Февраль</t>
  </si>
  <si>
    <t>Март</t>
  </si>
  <si>
    <t>Апрель</t>
  </si>
  <si>
    <t>Май</t>
  </si>
  <si>
    <t>Июнь</t>
  </si>
  <si>
    <t>ОТКЛ.</t>
  </si>
  <si>
    <t>Июль</t>
  </si>
  <si>
    <t>Август</t>
  </si>
  <si>
    <t>Сентябрь</t>
  </si>
  <si>
    <t>Октябрь</t>
  </si>
  <si>
    <t>Ноябрь</t>
  </si>
  <si>
    <t>Декабрь</t>
  </si>
  <si>
    <t>ОЖИД.</t>
  </si>
  <si>
    <t>абс.</t>
  </si>
  <si>
    <t xml:space="preserve">Поднято воды </t>
  </si>
  <si>
    <t>Расход на собств.нужды</t>
  </si>
  <si>
    <t>тоже в %</t>
  </si>
  <si>
    <t xml:space="preserve">Подано воды в сеть </t>
  </si>
  <si>
    <t>% потерь к объему поданой  в сеть воды</t>
  </si>
  <si>
    <t>Реализация воды, в том числе:</t>
  </si>
  <si>
    <t>прочим потребителям, в том числе:</t>
  </si>
  <si>
    <t>для осуществления ГВС, в том числе:</t>
  </si>
  <si>
    <t>на нужды ГВС МП "ОК и ТС"</t>
  </si>
  <si>
    <t>на нужды ГВС ОАО "РЖД"</t>
  </si>
  <si>
    <t>ОБЪЕМНЫЕ ПОКАЗАТЕЛИ СИСТЕМЫ ВОДООТВЕДЕНИЯ</t>
  </si>
  <si>
    <t>Очищено стоков всего</t>
  </si>
  <si>
    <t>Принято стоков всего, в том числе</t>
  </si>
  <si>
    <t>население</t>
  </si>
  <si>
    <t>население (неканализованный жилфонд)</t>
  </si>
  <si>
    <t>от прочих потребителей</t>
  </si>
  <si>
    <t>Директор МП "Горводоканал"                                                                               А.В. Ерофеевсий</t>
  </si>
  <si>
    <t>Горынцев Александр Леонидович,</t>
  </si>
  <si>
    <t>(81837) 2-01-30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</si>
</sst>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%"/>
    <numFmt numFmtId="166" formatCode="_(* #,##0.00_);_(* \(#,##0.00\);_(* \-??_);_(@_)"/>
    <numFmt numFmtId="167" formatCode="_(* #,##0.00_);_(* \(#,##0.00\);_(* &quot;-&quot;??_);_(@_)"/>
    <numFmt numFmtId="168" formatCode="_-* #,##0.00_р_._-;\-* #,##0.00_р_._-;_-* \-??_р_._-;_-@_-"/>
  </numFmts>
  <fonts count="3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3">
    <xf numFmtId="0" fontId="0" fillId="0" borderId="0"/>
    <xf numFmtId="0" fontId="8" fillId="0" borderId="0"/>
    <xf numFmtId="0" fontId="1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4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20" fillId="5" borderId="0" applyNumberFormat="0" applyBorder="0" applyAlignment="0" applyProtection="0"/>
    <xf numFmtId="0" fontId="21" fillId="22" borderId="22" applyNumberFormat="0" applyAlignment="0" applyProtection="0"/>
    <xf numFmtId="0" fontId="22" fillId="23" borderId="23" applyNumberFormat="0" applyAlignment="0" applyProtection="0"/>
    <xf numFmtId="0" fontId="23" fillId="0" borderId="0" applyNumberFormat="0" applyFill="0" applyBorder="0" applyAlignment="0" applyProtection="0"/>
    <xf numFmtId="0" fontId="24" fillId="6" borderId="0" applyNumberFormat="0" applyBorder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28" fillId="9" borderId="22" applyNumberFormat="0" applyAlignment="0" applyProtection="0"/>
    <xf numFmtId="0" fontId="29" fillId="0" borderId="27" applyNumberFormat="0" applyFill="0" applyAlignment="0" applyProtection="0"/>
    <xf numFmtId="0" fontId="30" fillId="24" borderId="0" applyNumberFormat="0" applyBorder="0" applyAlignment="0" applyProtection="0"/>
    <xf numFmtId="0" fontId="18" fillId="25" borderId="28" applyNumberFormat="0" applyFont="0" applyAlignment="0" applyProtection="0"/>
    <xf numFmtId="0" fontId="31" fillId="22" borderId="29" applyNumberFormat="0" applyAlignment="0" applyProtection="0"/>
    <xf numFmtId="0" fontId="32" fillId="0" borderId="0" applyNumberFormat="0" applyFill="0" applyBorder="0" applyAlignment="0" applyProtection="0"/>
    <xf numFmtId="0" fontId="33" fillId="0" borderId="30" applyNumberFormat="0" applyFill="0" applyAlignment="0" applyProtection="0"/>
    <xf numFmtId="0" fontId="34" fillId="0" borderId="0" applyNumberFormat="0" applyFill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1" borderId="0" applyNumberFormat="0" applyBorder="0" applyAlignment="0" applyProtection="0"/>
    <xf numFmtId="0" fontId="28" fillId="9" borderId="22" applyNumberFormat="0" applyAlignment="0" applyProtection="0"/>
    <xf numFmtId="0" fontId="31" fillId="22" borderId="29" applyNumberFormat="0" applyAlignment="0" applyProtection="0"/>
    <xf numFmtId="0" fontId="21" fillId="22" borderId="22" applyNumberFormat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33" fillId="0" borderId="30" applyNumberFormat="0" applyFill="0" applyAlignment="0" applyProtection="0"/>
    <xf numFmtId="0" fontId="22" fillId="23" borderId="23" applyNumberFormat="0" applyAlignment="0" applyProtection="0"/>
    <xf numFmtId="0" fontId="32" fillId="0" borderId="0" applyNumberFormat="0" applyFill="0" applyBorder="0" applyAlignment="0" applyProtection="0"/>
    <xf numFmtId="0" fontId="30" fillId="24" borderId="0" applyNumberFormat="0" applyBorder="0" applyAlignment="0" applyProtection="0"/>
    <xf numFmtId="0" fontId="35" fillId="0" borderId="0"/>
    <xf numFmtId="0" fontId="8" fillId="0" borderId="0"/>
    <xf numFmtId="0" fontId="20" fillId="5" borderId="0" applyNumberFormat="0" applyBorder="0" applyAlignment="0" applyProtection="0"/>
    <xf numFmtId="0" fontId="23" fillId="0" borderId="0" applyNumberFormat="0" applyFill="0" applyBorder="0" applyAlignment="0" applyProtection="0"/>
    <xf numFmtId="0" fontId="8" fillId="25" borderId="28" applyNumberFormat="0" applyFont="0" applyAlignment="0" applyProtection="0"/>
    <xf numFmtId="9" fontId="36" fillId="0" borderId="0" applyFill="0" applyBorder="0" applyAlignment="0" applyProtection="0"/>
    <xf numFmtId="0" fontId="29" fillId="0" borderId="27" applyNumberFormat="0" applyFill="0" applyAlignment="0" applyProtection="0"/>
    <xf numFmtId="0" fontId="34" fillId="0" borderId="0" applyNumberFormat="0" applyFill="0" applyBorder="0" applyAlignment="0" applyProtection="0"/>
    <xf numFmtId="166" fontId="36" fillId="0" borderId="0" applyFill="0" applyBorder="0" applyAlignment="0" applyProtection="0"/>
    <xf numFmtId="166" fontId="36" fillId="0" borderId="0" applyFill="0" applyBorder="0" applyAlignment="0" applyProtection="0"/>
    <xf numFmtId="167" fontId="35" fillId="0" borderId="0" applyFont="0" applyFill="0" applyBorder="0" applyAlignment="0" applyProtection="0"/>
    <xf numFmtId="166" fontId="36" fillId="0" borderId="0" applyFill="0" applyBorder="0" applyAlignment="0" applyProtection="0"/>
    <xf numFmtId="168" fontId="36" fillId="0" borderId="0" applyFill="0" applyBorder="0" applyAlignment="0" applyProtection="0"/>
    <xf numFmtId="0" fontId="24" fillId="6" borderId="0" applyNumberFormat="0" applyBorder="0" applyAlignment="0" applyProtection="0"/>
  </cellStyleXfs>
  <cellXfs count="195">
    <xf numFmtId="0" fontId="0" fillId="0" borderId="0" xfId="0"/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" fontId="4" fillId="0" borderId="7" xfId="0" applyNumberFormat="1" applyFont="1" applyFill="1" applyBorder="1" applyAlignment="1">
      <alignment horizontal="center" vertical="center" wrapText="1"/>
    </xf>
    <xf numFmtId="1" fontId="4" fillId="2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 indent="1"/>
    </xf>
    <xf numFmtId="0" fontId="5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 indent="2"/>
    </xf>
    <xf numFmtId="49" fontId="5" fillId="0" borderId="7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10" fontId="4" fillId="2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 indent="1"/>
    </xf>
    <xf numFmtId="0" fontId="5" fillId="0" borderId="7" xfId="0" applyFont="1" applyFill="1" applyBorder="1" applyAlignment="1">
      <alignment horizontal="left" vertical="center" wrapText="1" indent="2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0" xfId="1"/>
    <xf numFmtId="0" fontId="7" fillId="3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vertical="center" wrapText="1"/>
    </xf>
    <xf numFmtId="2" fontId="11" fillId="0" borderId="7" xfId="1" applyNumberFormat="1" applyFont="1" applyFill="1" applyBorder="1" applyAlignment="1">
      <alignment vertical="center"/>
    </xf>
    <xf numFmtId="2" fontId="11" fillId="0" borderId="7" xfId="1" applyNumberFormat="1" applyFont="1" applyFill="1" applyBorder="1" applyAlignment="1" applyProtection="1">
      <alignment vertical="center"/>
      <protection locked="0"/>
    </xf>
    <xf numFmtId="2" fontId="7" fillId="0" borderId="7" xfId="1" applyNumberFormat="1" applyFont="1" applyFill="1" applyBorder="1" applyAlignment="1">
      <alignment horizontal="right" wrapText="1"/>
    </xf>
    <xf numFmtId="2" fontId="7" fillId="0" borderId="7" xfId="1" applyNumberFormat="1" applyFont="1" applyFill="1" applyBorder="1" applyAlignment="1" applyProtection="1">
      <alignment vertical="center"/>
      <protection locked="0"/>
    </xf>
    <xf numFmtId="2" fontId="7" fillId="0" borderId="7" xfId="1" applyNumberFormat="1" applyFont="1" applyFill="1" applyBorder="1" applyAlignment="1">
      <alignment horizontal="right" vertical="center" wrapText="1"/>
    </xf>
    <xf numFmtId="0" fontId="11" fillId="0" borderId="7" xfId="2" applyFont="1" applyFill="1" applyBorder="1" applyAlignment="1" applyProtection="1">
      <alignment vertical="center" wrapText="1"/>
    </xf>
    <xf numFmtId="2" fontId="11" fillId="0" borderId="7" xfId="2" applyNumberFormat="1" applyFont="1" applyFill="1" applyBorder="1" applyAlignment="1" applyProtection="1">
      <alignment vertical="center"/>
    </xf>
    <xf numFmtId="2" fontId="11" fillId="0" borderId="7" xfId="2" applyNumberFormat="1" applyFont="1" applyFill="1" applyBorder="1" applyAlignment="1" applyProtection="1">
      <alignment vertical="center"/>
      <protection locked="0"/>
    </xf>
    <xf numFmtId="0" fontId="11" fillId="0" borderId="7" xfId="2" applyFont="1" applyFill="1" applyBorder="1" applyAlignment="1">
      <alignment vertical="center" wrapText="1"/>
    </xf>
    <xf numFmtId="2" fontId="11" fillId="0" borderId="7" xfId="2" applyNumberFormat="1" applyFont="1" applyFill="1" applyBorder="1" applyAlignment="1">
      <alignment vertical="center"/>
    </xf>
    <xf numFmtId="2" fontId="7" fillId="0" borderId="7" xfId="2" applyNumberFormat="1" applyFont="1" applyFill="1" applyBorder="1" applyAlignment="1">
      <alignment horizontal="right" vertical="center" wrapText="1"/>
    </xf>
    <xf numFmtId="2" fontId="7" fillId="0" borderId="7" xfId="2" applyNumberFormat="1" applyFont="1" applyFill="1" applyBorder="1" applyAlignment="1" applyProtection="1">
      <alignment vertical="center"/>
      <protection locked="0"/>
    </xf>
    <xf numFmtId="4" fontId="11" fillId="0" borderId="7" xfId="2" applyNumberFormat="1" applyFont="1" applyFill="1" applyBorder="1" applyAlignment="1">
      <alignment vertical="center"/>
    </xf>
    <xf numFmtId="4" fontId="11" fillId="0" borderId="7" xfId="2" applyNumberFormat="1" applyFont="1" applyFill="1" applyBorder="1" applyAlignment="1" applyProtection="1">
      <alignment vertical="center"/>
      <protection locked="0"/>
    </xf>
    <xf numFmtId="4" fontId="11" fillId="0" borderId="7" xfId="2" applyNumberFormat="1" applyFont="1" applyFill="1" applyBorder="1" applyAlignment="1">
      <alignment horizontal="right" vertical="center" wrapText="1"/>
    </xf>
    <xf numFmtId="4" fontId="11" fillId="0" borderId="13" xfId="2" applyNumberFormat="1" applyFont="1" applyFill="1" applyBorder="1" applyAlignment="1">
      <alignment vertical="center"/>
    </xf>
    <xf numFmtId="0" fontId="7" fillId="0" borderId="12" xfId="1" applyFont="1" applyFill="1" applyBorder="1" applyAlignment="1">
      <alignment vertical="center" wrapText="1"/>
    </xf>
    <xf numFmtId="2" fontId="7" fillId="0" borderId="7" xfId="1" applyNumberFormat="1" applyFont="1" applyFill="1" applyBorder="1" applyAlignment="1">
      <alignment vertical="center"/>
    </xf>
    <xf numFmtId="0" fontId="7" fillId="0" borderId="7" xfId="2" applyFont="1" applyFill="1" applyBorder="1" applyAlignment="1" applyProtection="1">
      <alignment vertical="center" wrapText="1"/>
    </xf>
    <xf numFmtId="2" fontId="7" fillId="0" borderId="7" xfId="2" applyNumberFormat="1" applyFont="1" applyFill="1" applyBorder="1" applyAlignment="1" applyProtection="1">
      <alignment vertical="center"/>
    </xf>
    <xf numFmtId="0" fontId="7" fillId="0" borderId="7" xfId="2" applyFont="1" applyFill="1" applyBorder="1" applyAlignment="1">
      <alignment vertical="center" wrapText="1"/>
    </xf>
    <xf numFmtId="2" fontId="7" fillId="0" borderId="7" xfId="2" applyNumberFormat="1" applyFont="1" applyFill="1" applyBorder="1" applyAlignment="1">
      <alignment vertical="center"/>
    </xf>
    <xf numFmtId="4" fontId="7" fillId="0" borderId="7" xfId="2" applyNumberFormat="1" applyFont="1" applyFill="1" applyBorder="1" applyAlignment="1">
      <alignment vertical="center"/>
    </xf>
    <xf numFmtId="4" fontId="7" fillId="0" borderId="7" xfId="2" applyNumberFormat="1" applyFont="1" applyFill="1" applyBorder="1" applyAlignment="1" applyProtection="1">
      <alignment vertical="center"/>
      <protection locked="0"/>
    </xf>
    <xf numFmtId="4" fontId="7" fillId="0" borderId="7" xfId="2" applyNumberFormat="1" applyFont="1" applyFill="1" applyBorder="1" applyAlignment="1">
      <alignment horizontal="right" vertical="center" wrapText="1"/>
    </xf>
    <xf numFmtId="4" fontId="7" fillId="0" borderId="13" xfId="2" applyNumberFormat="1" applyFont="1" applyFill="1" applyBorder="1" applyAlignment="1">
      <alignment vertical="center"/>
    </xf>
    <xf numFmtId="0" fontId="12" fillId="0" borderId="12" xfId="1" applyFont="1" applyFill="1" applyBorder="1" applyAlignment="1">
      <alignment vertical="center" wrapText="1"/>
    </xf>
    <xf numFmtId="10" fontId="12" fillId="0" borderId="7" xfId="1" applyNumberFormat="1" applyFont="1" applyFill="1" applyBorder="1" applyAlignment="1">
      <alignment vertical="center"/>
    </xf>
    <xf numFmtId="2" fontId="12" fillId="0" borderId="7" xfId="1" applyNumberFormat="1" applyFont="1" applyFill="1" applyBorder="1" applyAlignment="1">
      <alignment vertical="center"/>
    </xf>
    <xf numFmtId="10" fontId="12" fillId="0" borderId="7" xfId="1" applyNumberFormat="1" applyFont="1" applyFill="1" applyBorder="1" applyAlignment="1">
      <alignment horizontal="right" vertical="center" wrapText="1"/>
    </xf>
    <xf numFmtId="0" fontId="12" fillId="0" borderId="7" xfId="2" applyFont="1" applyFill="1" applyBorder="1" applyAlignment="1" applyProtection="1">
      <alignment vertical="center" wrapText="1"/>
    </xf>
    <xf numFmtId="2" fontId="12" fillId="0" borderId="7" xfId="2" applyNumberFormat="1" applyFont="1" applyFill="1" applyBorder="1" applyAlignment="1" applyProtection="1">
      <alignment vertical="center"/>
    </xf>
    <xf numFmtId="10" fontId="12" fillId="0" borderId="7" xfId="2" applyNumberFormat="1" applyFont="1" applyFill="1" applyBorder="1" applyAlignment="1" applyProtection="1">
      <alignment vertical="center"/>
    </xf>
    <xf numFmtId="0" fontId="12" fillId="0" borderId="7" xfId="2" applyFont="1" applyFill="1" applyBorder="1" applyAlignment="1">
      <alignment vertical="center" wrapText="1"/>
    </xf>
    <xf numFmtId="10" fontId="12" fillId="0" borderId="7" xfId="2" applyNumberFormat="1" applyFont="1" applyFill="1" applyBorder="1" applyAlignment="1">
      <alignment vertical="center"/>
    </xf>
    <xf numFmtId="2" fontId="12" fillId="0" borderId="7" xfId="2" applyNumberFormat="1" applyFont="1" applyFill="1" applyBorder="1" applyAlignment="1">
      <alignment horizontal="right" vertical="center" wrapText="1"/>
    </xf>
    <xf numFmtId="10" fontId="12" fillId="0" borderId="7" xfId="2" applyNumberFormat="1" applyFont="1" applyFill="1" applyBorder="1" applyAlignment="1">
      <alignment horizontal="right" vertical="center" wrapText="1"/>
    </xf>
    <xf numFmtId="165" fontId="12" fillId="0" borderId="7" xfId="2" applyNumberFormat="1" applyFont="1" applyFill="1" applyBorder="1" applyAlignment="1">
      <alignment horizontal="right" vertical="center" wrapText="1"/>
    </xf>
    <xf numFmtId="10" fontId="12" fillId="0" borderId="13" xfId="2" applyNumberFormat="1" applyFont="1" applyFill="1" applyBorder="1" applyAlignment="1">
      <alignment vertical="center"/>
    </xf>
    <xf numFmtId="2" fontId="12" fillId="0" borderId="7" xfId="2" applyNumberFormat="1" applyFont="1" applyFill="1" applyBorder="1" applyAlignment="1">
      <alignment vertical="center"/>
    </xf>
    <xf numFmtId="2" fontId="12" fillId="0" borderId="7" xfId="2" applyNumberFormat="1" applyFont="1" applyFill="1" applyBorder="1" applyAlignment="1" applyProtection="1">
      <alignment vertical="center"/>
      <protection locked="0"/>
    </xf>
    <xf numFmtId="4" fontId="12" fillId="0" borderId="7" xfId="2" applyNumberFormat="1" applyFont="1" applyFill="1" applyBorder="1" applyAlignment="1">
      <alignment vertical="center"/>
    </xf>
    <xf numFmtId="4" fontId="12" fillId="0" borderId="7" xfId="2" applyNumberFormat="1" applyFont="1" applyFill="1" applyBorder="1" applyAlignment="1" applyProtection="1">
      <alignment vertical="center"/>
      <protection locked="0"/>
    </xf>
    <xf numFmtId="4" fontId="12" fillId="0" borderId="7" xfId="2" applyNumberFormat="1" applyFont="1" applyFill="1" applyBorder="1" applyAlignment="1">
      <alignment horizontal="right" vertical="center" wrapText="1"/>
    </xf>
    <xf numFmtId="4" fontId="12" fillId="0" borderId="13" xfId="2" applyNumberFormat="1" applyFont="1" applyFill="1" applyBorder="1" applyAlignment="1">
      <alignment vertical="center"/>
    </xf>
    <xf numFmtId="2" fontId="12" fillId="0" borderId="7" xfId="1" applyNumberFormat="1" applyFont="1" applyFill="1" applyBorder="1" applyAlignment="1" applyProtection="1">
      <alignment vertical="center"/>
      <protection locked="0"/>
    </xf>
    <xf numFmtId="0" fontId="12" fillId="0" borderId="14" xfId="1" applyFont="1" applyFill="1" applyBorder="1" applyAlignment="1">
      <alignment vertical="center" wrapText="1"/>
    </xf>
    <xf numFmtId="2" fontId="7" fillId="0" borderId="15" xfId="1" applyNumberFormat="1" applyFont="1" applyFill="1" applyBorder="1" applyAlignment="1">
      <alignment vertical="center"/>
    </xf>
    <xf numFmtId="2" fontId="12" fillId="0" borderId="15" xfId="1" applyNumberFormat="1" applyFont="1" applyFill="1" applyBorder="1" applyAlignment="1">
      <alignment vertical="center"/>
    </xf>
    <xf numFmtId="2" fontId="12" fillId="0" borderId="15" xfId="1" applyNumberFormat="1" applyFont="1" applyFill="1" applyBorder="1" applyAlignment="1" applyProtection="1">
      <alignment vertical="center"/>
      <protection locked="0"/>
    </xf>
    <xf numFmtId="2" fontId="7" fillId="0" borderId="15" xfId="1" applyNumberFormat="1" applyFont="1" applyFill="1" applyBorder="1" applyAlignment="1">
      <alignment horizontal="right" wrapText="1"/>
    </xf>
    <xf numFmtId="2" fontId="7" fillId="0" borderId="15" xfId="1" applyNumberFormat="1" applyFont="1" applyFill="1" applyBorder="1" applyAlignment="1">
      <alignment horizontal="right" vertical="center" wrapText="1"/>
    </xf>
    <xf numFmtId="0" fontId="12" fillId="0" borderId="15" xfId="2" applyFont="1" applyFill="1" applyBorder="1" applyAlignment="1" applyProtection="1">
      <alignment vertical="center" wrapText="1"/>
    </xf>
    <xf numFmtId="2" fontId="12" fillId="0" borderId="15" xfId="2" applyNumberFormat="1" applyFont="1" applyFill="1" applyBorder="1" applyAlignment="1" applyProtection="1">
      <alignment vertical="center"/>
    </xf>
    <xf numFmtId="2" fontId="12" fillId="0" borderId="15" xfId="2" applyNumberFormat="1" applyFont="1" applyFill="1" applyBorder="1" applyAlignment="1" applyProtection="1">
      <alignment vertical="center"/>
      <protection locked="0"/>
    </xf>
    <xf numFmtId="0" fontId="12" fillId="0" borderId="15" xfId="2" applyFont="1" applyFill="1" applyBorder="1" applyAlignment="1">
      <alignment vertical="center" wrapText="1"/>
    </xf>
    <xf numFmtId="2" fontId="12" fillId="0" borderId="15" xfId="2" applyNumberFormat="1" applyFont="1" applyFill="1" applyBorder="1" applyAlignment="1">
      <alignment vertical="center"/>
    </xf>
    <xf numFmtId="2" fontId="12" fillId="0" borderId="15" xfId="2" applyNumberFormat="1" applyFont="1" applyFill="1" applyBorder="1" applyAlignment="1">
      <alignment horizontal="right" vertical="center" wrapText="1"/>
    </xf>
    <xf numFmtId="4" fontId="12" fillId="0" borderId="15" xfId="2" applyNumberFormat="1" applyFont="1" applyFill="1" applyBorder="1" applyAlignment="1">
      <alignment vertical="center"/>
    </xf>
    <xf numFmtId="4" fontId="12" fillId="0" borderId="15" xfId="2" applyNumberFormat="1" applyFont="1" applyFill="1" applyBorder="1" applyAlignment="1" applyProtection="1">
      <alignment vertical="center"/>
      <protection locked="0"/>
    </xf>
    <xf numFmtId="4" fontId="12" fillId="0" borderId="15" xfId="2" applyNumberFormat="1" applyFont="1" applyFill="1" applyBorder="1" applyAlignment="1">
      <alignment horizontal="right" vertical="center" wrapText="1"/>
    </xf>
    <xf numFmtId="4" fontId="12" fillId="0" borderId="16" xfId="2" applyNumberFormat="1" applyFont="1" applyFill="1" applyBorder="1" applyAlignment="1">
      <alignment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11" fillId="0" borderId="19" xfId="1" applyFont="1" applyBorder="1" applyAlignment="1">
      <alignment vertical="center"/>
    </xf>
    <xf numFmtId="0" fontId="11" fillId="0" borderId="20" xfId="1" applyFont="1" applyBorder="1" applyAlignment="1">
      <alignment vertical="center"/>
    </xf>
    <xf numFmtId="0" fontId="11" fillId="0" borderId="20" xfId="1" applyFont="1" applyFill="1" applyBorder="1" applyAlignment="1">
      <alignment vertical="center"/>
    </xf>
    <xf numFmtId="2" fontId="7" fillId="0" borderId="20" xfId="1" applyNumberFormat="1" applyFont="1" applyFill="1" applyBorder="1" applyAlignment="1">
      <alignment horizontal="right" vertical="center" wrapText="1"/>
    </xf>
    <xf numFmtId="0" fontId="13" fillId="0" borderId="20" xfId="1" applyFont="1" applyBorder="1" applyAlignment="1">
      <alignment vertical="center"/>
    </xf>
    <xf numFmtId="0" fontId="11" fillId="0" borderId="21" xfId="1" applyFont="1" applyBorder="1" applyAlignment="1">
      <alignment vertical="center"/>
    </xf>
    <xf numFmtId="0" fontId="11" fillId="0" borderId="12" xfId="1" applyFont="1" applyBorder="1" applyAlignment="1">
      <alignment vertical="center"/>
    </xf>
    <xf numFmtId="0" fontId="11" fillId="0" borderId="7" xfId="1" applyFont="1" applyBorder="1" applyAlignment="1">
      <alignment vertical="center"/>
    </xf>
    <xf numFmtId="0" fontId="11" fillId="0" borderId="7" xfId="1" applyFont="1" applyFill="1" applyBorder="1" applyAlignment="1">
      <alignment vertical="center"/>
    </xf>
    <xf numFmtId="2" fontId="11" fillId="0" borderId="7" xfId="1" applyNumberFormat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2" fontId="11" fillId="0" borderId="13" xfId="1" applyNumberFormat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12" fillId="0" borderId="7" xfId="1" applyFont="1" applyFill="1" applyBorder="1" applyAlignment="1">
      <alignment vertical="center"/>
    </xf>
    <xf numFmtId="2" fontId="12" fillId="0" borderId="7" xfId="1" applyNumberFormat="1" applyFont="1" applyFill="1" applyBorder="1" applyAlignment="1">
      <alignment horizontal="right" vertical="center" wrapText="1"/>
    </xf>
    <xf numFmtId="0" fontId="14" fillId="0" borderId="7" xfId="1" applyFont="1" applyBorder="1" applyAlignment="1">
      <alignment vertical="center"/>
    </xf>
    <xf numFmtId="0" fontId="12" fillId="0" borderId="13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5" xfId="1" applyFont="1" applyFill="1" applyBorder="1" applyAlignment="1">
      <alignment vertical="center"/>
    </xf>
    <xf numFmtId="2" fontId="12" fillId="0" borderId="15" xfId="1" applyNumberFormat="1" applyFont="1" applyFill="1" applyBorder="1" applyAlignment="1">
      <alignment horizontal="right" vertical="center" wrapText="1"/>
    </xf>
    <xf numFmtId="0" fontId="14" fillId="0" borderId="15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2" fontId="12" fillId="0" borderId="0" xfId="1" applyNumberFormat="1" applyFont="1" applyFill="1" applyBorder="1" applyAlignment="1">
      <alignment horizontal="right" vertical="center" wrapText="1"/>
    </xf>
    <xf numFmtId="0" fontId="14" fillId="0" borderId="0" xfId="1" applyFont="1" applyBorder="1" applyAlignment="1">
      <alignment vertical="center"/>
    </xf>
    <xf numFmtId="0" fontId="8" fillId="0" borderId="0" xfId="1" applyFont="1"/>
    <xf numFmtId="0" fontId="7" fillId="0" borderId="0" xfId="1" applyFont="1"/>
    <xf numFmtId="0" fontId="7" fillId="0" borderId="0" xfId="1" applyFont="1" applyFill="1"/>
    <xf numFmtId="0" fontId="7" fillId="0" borderId="0" xfId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" fillId="0" borderId="0" xfId="2" applyAlignment="1"/>
    <xf numFmtId="0" fontId="2" fillId="0" borderId="0" xfId="1" applyFont="1"/>
    <xf numFmtId="0" fontId="15" fillId="0" borderId="0" xfId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0" fillId="0" borderId="0" xfId="2" applyFont="1" applyAlignment="1"/>
    <xf numFmtId="0" fontId="7" fillId="0" borderId="7" xfId="2" applyFont="1" applyFill="1" applyBorder="1" applyAlignment="1">
      <alignment horizontal="center" vertical="center" wrapText="1"/>
    </xf>
    <xf numFmtId="0" fontId="1" fillId="0" borderId="2" xfId="2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 applyProtection="1">
      <alignment horizontal="center" vertical="center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7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 wrapText="1"/>
    </xf>
    <xf numFmtId="0" fontId="7" fillId="0" borderId="7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1" fillId="0" borderId="7" xfId="2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8" fillId="0" borderId="2" xfId="1" applyBorder="1" applyAlignment="1">
      <alignment horizontal="center" vertical="center" wrapText="1"/>
    </xf>
    <xf numFmtId="0" fontId="2" fillId="3" borderId="7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8" fillId="0" borderId="2" xfId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1" fillId="0" borderId="13" xfId="2" applyBorder="1" applyAlignment="1">
      <alignment horizontal="center" vertical="center" wrapText="1"/>
    </xf>
    <xf numFmtId="0" fontId="1" fillId="0" borderId="18" xfId="2" applyBorder="1" applyAlignment="1">
      <alignment horizontal="center" vertical="center" wrapText="1"/>
    </xf>
    <xf numFmtId="0" fontId="8" fillId="3" borderId="7" xfId="1" applyFill="1" applyBorder="1" applyAlignment="1">
      <alignment horizontal="center" vertical="center" wrapText="1"/>
    </xf>
    <xf numFmtId="0" fontId="8" fillId="0" borderId="7" xfId="1" applyBorder="1" applyAlignment="1">
      <alignment horizontal="center" vertical="center" wrapText="1"/>
    </xf>
    <xf numFmtId="0" fontId="8" fillId="0" borderId="7" xfId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" fillId="0" borderId="10" xfId="2" applyBorder="1" applyAlignment="1"/>
    <xf numFmtId="0" fontId="1" fillId="0" borderId="11" xfId="2" applyBorder="1" applyAlignment="1"/>
    <xf numFmtId="0" fontId="7" fillId="0" borderId="12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1" fillId="0" borderId="7" xfId="2" applyFill="1" applyBorder="1" applyAlignment="1" applyProtection="1">
      <alignment horizontal="center" vertical="center"/>
    </xf>
    <xf numFmtId="0" fontId="1" fillId="0" borderId="2" xfId="2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6" xfId="0" applyBorder="1" applyAlignment="1">
      <alignment horizontal="center" vertical="center" wrapText="1"/>
    </xf>
  </cellXfs>
  <cellStyles count="9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0% - Акцент1 2" xfId="9"/>
    <cellStyle name="20% - Акцент2 2" xfId="10"/>
    <cellStyle name="20% - Акцент3 2" xfId="11"/>
    <cellStyle name="20% - Акцент4 2" xfId="12"/>
    <cellStyle name="20% - Акцент5 2" xfId="13"/>
    <cellStyle name="20% - Акцент6 2" xfId="14"/>
    <cellStyle name="40% - Accent1" xfId="15"/>
    <cellStyle name="40% - Accent2" xfId="16"/>
    <cellStyle name="40% - Accent3" xfId="17"/>
    <cellStyle name="40% - Accent4" xfId="18"/>
    <cellStyle name="40% - Accent5" xfId="19"/>
    <cellStyle name="40% - Accent6" xfId="20"/>
    <cellStyle name="40% - Акцент1 2" xfId="21"/>
    <cellStyle name="40% - Акцент2 2" xfId="22"/>
    <cellStyle name="40% - Акцент3 2" xfId="23"/>
    <cellStyle name="40% - Акцент4 2" xfId="24"/>
    <cellStyle name="40% - Акцент5 2" xfId="25"/>
    <cellStyle name="40% - Акцент6 2" xfId="26"/>
    <cellStyle name="60% - Accent1" xfId="27"/>
    <cellStyle name="60% - Accent2" xfId="28"/>
    <cellStyle name="60% - Accent3" xfId="29"/>
    <cellStyle name="60% - Accent4" xfId="30"/>
    <cellStyle name="60% - Accent5" xfId="31"/>
    <cellStyle name="60% - Accent6" xfId="32"/>
    <cellStyle name="60% - Акцент1 2" xfId="33"/>
    <cellStyle name="60% - Акцент2 2" xfId="34"/>
    <cellStyle name="60% - Акцент3 2" xfId="35"/>
    <cellStyle name="60% - Акцент4 2" xfId="36"/>
    <cellStyle name="60% - Акцент5 2" xfId="37"/>
    <cellStyle name="60% - Акцент6 2" xfId="38"/>
    <cellStyle name="Accent1" xfId="39"/>
    <cellStyle name="Accent2" xfId="40"/>
    <cellStyle name="Accent3" xfId="41"/>
    <cellStyle name="Accent4" xfId="42"/>
    <cellStyle name="Accent5" xfId="43"/>
    <cellStyle name="Accent6" xfId="44"/>
    <cellStyle name="Bad" xfId="45"/>
    <cellStyle name="Calculation" xfId="46"/>
    <cellStyle name="Check Cell" xfId="47"/>
    <cellStyle name="Explanatory Text" xfId="48"/>
    <cellStyle name="Good" xfId="49"/>
    <cellStyle name="Heading 1" xfId="50"/>
    <cellStyle name="Heading 2" xfId="51"/>
    <cellStyle name="Heading 3" xfId="52"/>
    <cellStyle name="Heading 4" xfId="53"/>
    <cellStyle name="Input" xfId="54"/>
    <cellStyle name="Linked Cell" xfId="55"/>
    <cellStyle name="Neutral" xfId="56"/>
    <cellStyle name="Note" xfId="57"/>
    <cellStyle name="Output" xfId="58"/>
    <cellStyle name="Title" xfId="59"/>
    <cellStyle name="Total" xfId="60"/>
    <cellStyle name="Warning Text" xfId="61"/>
    <cellStyle name="Акцент1 2" xfId="62"/>
    <cellStyle name="Акцент2 2" xfId="63"/>
    <cellStyle name="Акцент3 2" xfId="64"/>
    <cellStyle name="Акцент4 2" xfId="65"/>
    <cellStyle name="Акцент5 2" xfId="66"/>
    <cellStyle name="Акцент6 2" xfId="67"/>
    <cellStyle name="Ввод  2" xfId="68"/>
    <cellStyle name="Вывод 2" xfId="69"/>
    <cellStyle name="Вычисление 2" xfId="70"/>
    <cellStyle name="Заголовок 1 2" xfId="71"/>
    <cellStyle name="Заголовок 2 2" xfId="72"/>
    <cellStyle name="Заголовок 3 2" xfId="73"/>
    <cellStyle name="Заголовок 4 2" xfId="74"/>
    <cellStyle name="Итог 2" xfId="75"/>
    <cellStyle name="Контрольная ячейка 2" xfId="76"/>
    <cellStyle name="Название 2" xfId="77"/>
    <cellStyle name="Нейтральный 2" xfId="78"/>
    <cellStyle name="Обычный" xfId="0" builtinId="0"/>
    <cellStyle name="Обычный 2" xfId="1"/>
    <cellStyle name="Обычный 2 2" xfId="79"/>
    <cellStyle name="Обычный 2_ИП Суслонов В А  - расчетные таблицы к тарифу на 2012 год" xfId="80"/>
    <cellStyle name="Обычный 3" xfId="2"/>
    <cellStyle name="Плохой 2" xfId="81"/>
    <cellStyle name="Пояснение 2" xfId="82"/>
    <cellStyle name="Примечание 2" xfId="83"/>
    <cellStyle name="Процентный 2" xfId="84"/>
    <cellStyle name="Связанная ячейка 2" xfId="85"/>
    <cellStyle name="Текст предупреждения 2" xfId="86"/>
    <cellStyle name="Финансовый 2" xfId="87"/>
    <cellStyle name="Финансовый 2 2" xfId="88"/>
    <cellStyle name="Финансовый 2_Тариф для  ООО Управдом-сервис Борки 2014 на коллегию2" xfId="89"/>
    <cellStyle name="Финансовый 3" xfId="90"/>
    <cellStyle name="Финансовый 4" xfId="91"/>
    <cellStyle name="Хороший 2" xfId="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4;&#1086;&#1082;&#1091;&#1084;&#1077;&#1085;&#1090;&#1099;%20&#1085;&#1072;%202015%20&#1075;&#1086;&#1076;\&#1060;&#1061;&#1044;\&#1055;&#1051;&#1040;&#1053;,%20&#1060;&#1040;&#1050;&#1058;,%20&#1060;&#1061;&#1044;,%20&#1090;&#1072;&#1088;&#1080;&#1092;&#1099;,%20&#1087;&#1088;&#1086;&#1080;&#1079;&#1074;.%20&#1087;&#1088;&#1086;&#1075;&#1088;.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4;&#1086;&#1082;&#1091;&#1084;&#1077;&#1085;&#1090;&#1099;%202016%20&#1075;&#1086;&#1076;\&#1060;&#1061;&#1044;\&#1055;&#1051;&#1040;&#1053;,%20&#1060;&#1040;&#1050;&#1058;,%20&#1060;&#1061;&#1044;,%20&#1055;&#1056;&#1054;&#1048;&#1047;&#1042;.%20&#1055;&#1056;&#1054;&#1043;&#1056;.,%20&#1058;&#1040;&#1056;&#1048;&#1060;&#1067;%20201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4;&#1086;&#1082;&#1091;&#1084;&#1077;&#1085;&#1090;&#1099;%202017%20&#1075;&#1086;&#1076;\&#1060;&#1061;&#1044;\&#1055;&#1051;&#1040;&#1053;,%20&#1060;&#1040;&#1050;&#1058;,%20&#1060;&#1061;&#1044;%2020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 План ФХД вода табл. 2"/>
      <sheetName val="Прил. 1 План ФХД стоки табл 2"/>
      <sheetName val="Прил. 1 План ФХД эл-я табл 2 "/>
      <sheetName val="Прил. 1 План ФХД табл 1"/>
      <sheetName val="Произв. прогр. передача электр."/>
      <sheetName val="ПОЛНАЯ СЕБЕСТОИМОСТЬ ЭЛ.ЭНЕРГИИ"/>
      <sheetName val="Произв. прогр. Стоки (СВОД)"/>
      <sheetName val="ФАКТИЧЕСКАЯ СЕБЕСТ. СТОКИ 2015"/>
      <sheetName val="ПОЛНАЯ СЕБЕСТОИМОСТЬ СТОКИ 2015"/>
      <sheetName val="Произв. прогр. Стоки"/>
      <sheetName val="Произв. прогр. Вода (СВОД)"/>
      <sheetName val="ФАКТИЧЕСКАЯ СЕБЕСТ ВОДА 2015"/>
      <sheetName val="ПОЛНАЯ СЕБЕСТОИМОСТЬ ВОДА 2015"/>
      <sheetName val="Произв. прогр. Вода"/>
      <sheetName val="объемы"/>
      <sheetName val="вода"/>
      <sheetName val="стоки"/>
      <sheetName val="цех вода"/>
      <sheetName val="цех стоки"/>
      <sheetName val="электр"/>
      <sheetName val="Аморт"/>
      <sheetName val="ХР"/>
      <sheetName val="Ремонт вода"/>
      <sheetName val="Ремонт стоки"/>
      <sheetName val="Лист2"/>
      <sheetName val="ЗП"/>
      <sheetName val="вод.налог"/>
      <sheetName val="ОХР "/>
      <sheetName val="Выпадающ"/>
      <sheetName val="расчет тарифов"/>
      <sheetName val="платежка с И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2">
          <cell r="N12">
            <v>476.87380463875638</v>
          </cell>
          <cell r="O12">
            <v>477.36526964341147</v>
          </cell>
          <cell r="P12">
            <v>479.17263585736464</v>
          </cell>
          <cell r="R12">
            <v>472.56872207131789</v>
          </cell>
          <cell r="S12">
            <v>463.15656035969209</v>
          </cell>
          <cell r="T12">
            <v>446.64453193178571</v>
          </cell>
          <cell r="W12">
            <v>434.79281299844837</v>
          </cell>
          <cell r="X12">
            <v>450.26824021084985</v>
          </cell>
          <cell r="Y12">
            <v>469.1595147162808</v>
          </cell>
          <cell r="AB12">
            <v>479.17263585736464</v>
          </cell>
          <cell r="AC12">
            <v>479.17263585736464</v>
          </cell>
          <cell r="AD12">
            <v>479.17263585736464</v>
          </cell>
        </row>
        <row r="13">
          <cell r="N13">
            <v>46.426666666666669</v>
          </cell>
          <cell r="O13">
            <v>46.426666666666669</v>
          </cell>
          <cell r="P13">
            <v>46.426666666666669</v>
          </cell>
          <cell r="R13">
            <v>46.426666666666669</v>
          </cell>
          <cell r="S13">
            <v>46.426666666666669</v>
          </cell>
          <cell r="T13">
            <v>46.426666666666669</v>
          </cell>
          <cell r="W13">
            <v>46.426666666666669</v>
          </cell>
          <cell r="X13">
            <v>46.426666666666669</v>
          </cell>
          <cell r="Y13">
            <v>46.426666666666669</v>
          </cell>
          <cell r="AB13">
            <v>46.426666666666669</v>
          </cell>
          <cell r="AC13">
            <v>46.426666666666669</v>
          </cell>
          <cell r="AD13">
            <v>46.426666666666669</v>
          </cell>
        </row>
        <row r="15">
          <cell r="N15">
            <v>430.44713797208971</v>
          </cell>
        </row>
        <row r="16">
          <cell r="N16">
            <v>85.823595672089709</v>
          </cell>
        </row>
        <row r="18">
          <cell r="N18">
            <v>344.6235423</v>
          </cell>
        </row>
        <row r="19">
          <cell r="N19">
            <v>210.30629199999998</v>
          </cell>
          <cell r="O19">
            <v>207.86087000000001</v>
          </cell>
          <cell r="P19">
            <v>208.83903879999997</v>
          </cell>
          <cell r="R19">
            <v>206.14907460000001</v>
          </cell>
          <cell r="S19">
            <v>200.52460399999998</v>
          </cell>
          <cell r="T19">
            <v>192.9437958</v>
          </cell>
          <cell r="W19">
            <v>190.4983738</v>
          </cell>
          <cell r="X19">
            <v>198.32372419999999</v>
          </cell>
          <cell r="Y19">
            <v>203.45911039999999</v>
          </cell>
          <cell r="AB19">
            <v>208.83903879999997</v>
          </cell>
          <cell r="AC19">
            <v>208.83903879999997</v>
          </cell>
          <cell r="AD19">
            <v>208.83903879999997</v>
          </cell>
        </row>
        <row r="20">
          <cell r="N20">
            <v>86.367348300000003</v>
          </cell>
          <cell r="O20">
            <v>89.725495500000008</v>
          </cell>
          <cell r="P20">
            <v>89.83043760000001</v>
          </cell>
          <cell r="R20">
            <v>88.361248200000006</v>
          </cell>
          <cell r="S20">
            <v>88.466190300000008</v>
          </cell>
          <cell r="T20">
            <v>85.842637800000006</v>
          </cell>
          <cell r="W20">
            <v>80.280706500000008</v>
          </cell>
          <cell r="X20">
            <v>81.854838000000001</v>
          </cell>
          <cell r="Y20">
            <v>89.20078500000001</v>
          </cell>
          <cell r="AB20">
            <v>89.83043760000001</v>
          </cell>
          <cell r="AC20">
            <v>89.83043760000001</v>
          </cell>
          <cell r="AD20">
            <v>89.83043760000001</v>
          </cell>
        </row>
        <row r="21">
          <cell r="N21">
            <v>3.8441666666666667</v>
          </cell>
          <cell r="O21">
            <v>3.8441666666666667</v>
          </cell>
          <cell r="P21">
            <v>3.8441666666666667</v>
          </cell>
          <cell r="R21">
            <v>3.8441666666666667</v>
          </cell>
          <cell r="S21">
            <v>3.8441666666666667</v>
          </cell>
          <cell r="T21">
            <v>3.8441666666666667</v>
          </cell>
          <cell r="W21">
            <v>3.8441666666666667</v>
          </cell>
          <cell r="X21">
            <v>3.8441666666666667</v>
          </cell>
          <cell r="Y21">
            <v>3.8441666666666667</v>
          </cell>
          <cell r="AB21">
            <v>3.8441666666666667</v>
          </cell>
          <cell r="AC21">
            <v>3.8441666666666667</v>
          </cell>
          <cell r="AD21">
            <v>3.8441666666666667</v>
          </cell>
        </row>
        <row r="22">
          <cell r="N22">
            <v>47.949902000000002</v>
          </cell>
        </row>
        <row r="23">
          <cell r="N23">
            <v>43.841940000000001</v>
          </cell>
          <cell r="O23">
            <v>43.332150000000006</v>
          </cell>
          <cell r="P23">
            <v>43.536065999999998</v>
          </cell>
          <cell r="R23">
            <v>42.975297000000005</v>
          </cell>
          <cell r="S23">
            <v>41.802779999999998</v>
          </cell>
          <cell r="T23">
            <v>40.222431</v>
          </cell>
          <cell r="W23">
            <v>39.712640999999998</v>
          </cell>
          <cell r="X23">
            <v>41.343968999999994</v>
          </cell>
          <cell r="Y23">
            <v>42.414527999999997</v>
          </cell>
          <cell r="AB23">
            <v>43.536065999999998</v>
          </cell>
          <cell r="AC23">
            <v>43.536065999999998</v>
          </cell>
          <cell r="AD23">
            <v>43.536065999999998</v>
          </cell>
        </row>
        <row r="24">
          <cell r="N24">
            <v>4.1079619999999997</v>
          </cell>
          <cell r="O24">
            <v>4.0601950000000002</v>
          </cell>
          <cell r="P24">
            <v>4.0793017999999996</v>
          </cell>
          <cell r="R24">
            <v>4.0267581000000003</v>
          </cell>
          <cell r="S24">
            <v>3.9168939999999997</v>
          </cell>
          <cell r="T24">
            <v>3.7688163000000001</v>
          </cell>
          <cell r="W24">
            <v>3.7210493000000002</v>
          </cell>
          <cell r="X24">
            <v>3.8739037000000001</v>
          </cell>
          <cell r="Y24">
            <v>3.9742144000000001</v>
          </cell>
          <cell r="AB24">
            <v>4.0793017999999996</v>
          </cell>
          <cell r="AC24">
            <v>4.0793017999999996</v>
          </cell>
          <cell r="AD24">
            <v>4.0793017999999996</v>
          </cell>
        </row>
      </sheetData>
      <sheetData sheetId="11" refreshError="1"/>
      <sheetData sheetId="12">
        <row r="8">
          <cell r="C8">
            <v>583.57000000000005</v>
          </cell>
          <cell r="D8">
            <v>498.61128100000002</v>
          </cell>
          <cell r="E8">
            <v>537.41722199999992</v>
          </cell>
          <cell r="H8">
            <v>527.18799999999999</v>
          </cell>
          <cell r="I8">
            <v>689.59</v>
          </cell>
          <cell r="J8">
            <v>545.10900000000004</v>
          </cell>
          <cell r="P8">
            <v>500.01900000000001</v>
          </cell>
          <cell r="Q8">
            <v>609.56600000000003</v>
          </cell>
          <cell r="R8">
            <v>491.73599999999999</v>
          </cell>
          <cell r="X8">
            <v>571.40899999999999</v>
          </cell>
          <cell r="Y8">
            <v>572.63199999999995</v>
          </cell>
          <cell r="Z8">
            <v>589.28</v>
          </cell>
        </row>
        <row r="9">
          <cell r="C9">
            <v>38.783000000000001</v>
          </cell>
          <cell r="D9">
            <v>35.695999999999998</v>
          </cell>
          <cell r="E9">
            <v>38.915999999999997</v>
          </cell>
          <cell r="H9">
            <v>96.718000000000004</v>
          </cell>
          <cell r="I9">
            <v>160.72</v>
          </cell>
          <cell r="J9">
            <v>108.465</v>
          </cell>
          <cell r="P9">
            <v>40.722999999999999</v>
          </cell>
          <cell r="Q9">
            <v>88.453000000000003</v>
          </cell>
          <cell r="R9">
            <v>45.823</v>
          </cell>
          <cell r="X9">
            <v>94.358999999999995</v>
          </cell>
          <cell r="Y9">
            <v>117.82</v>
          </cell>
          <cell r="Z9">
            <v>164.5</v>
          </cell>
        </row>
        <row r="15">
          <cell r="C15">
            <v>245.36</v>
          </cell>
          <cell r="D15">
            <v>206.57</v>
          </cell>
          <cell r="E15">
            <v>195.45</v>
          </cell>
          <cell r="H15">
            <v>208.35</v>
          </cell>
          <cell r="I15">
            <v>192.01</v>
          </cell>
          <cell r="J15">
            <v>190.86</v>
          </cell>
          <cell r="P15">
            <v>177.99</v>
          </cell>
          <cell r="Q15">
            <v>187.58</v>
          </cell>
          <cell r="R15">
            <v>187.38</v>
          </cell>
          <cell r="X15">
            <v>200.75</v>
          </cell>
          <cell r="Y15">
            <v>196.59</v>
          </cell>
          <cell r="Z15">
            <v>188.97</v>
          </cell>
        </row>
        <row r="16">
          <cell r="C16">
            <v>111.75</v>
          </cell>
          <cell r="D16">
            <v>95.43</v>
          </cell>
          <cell r="E16">
            <v>93.39</v>
          </cell>
          <cell r="H16">
            <v>86.22</v>
          </cell>
          <cell r="I16">
            <v>79.349999999999994</v>
          </cell>
          <cell r="J16">
            <v>86.59</v>
          </cell>
          <cell r="P16">
            <v>70.14</v>
          </cell>
          <cell r="Q16">
            <v>66.489999999999995</v>
          </cell>
          <cell r="R16">
            <v>83.74</v>
          </cell>
          <cell r="X16">
            <v>76.8</v>
          </cell>
          <cell r="Y16">
            <v>77.16</v>
          </cell>
          <cell r="Z16">
            <v>86.64</v>
          </cell>
        </row>
        <row r="17">
          <cell r="C17">
            <v>3.72</v>
          </cell>
          <cell r="D17">
            <v>0.7</v>
          </cell>
          <cell r="E17">
            <v>5.07</v>
          </cell>
          <cell r="H17">
            <v>0.4</v>
          </cell>
          <cell r="I17">
            <v>0.81</v>
          </cell>
          <cell r="J17">
            <v>3</v>
          </cell>
          <cell r="P17">
            <v>1.85</v>
          </cell>
          <cell r="Q17">
            <v>1.29</v>
          </cell>
          <cell r="R17">
            <v>0.71599999999999997</v>
          </cell>
          <cell r="X17">
            <v>0</v>
          </cell>
          <cell r="Y17">
            <v>0.42</v>
          </cell>
          <cell r="Z17">
            <v>0.24</v>
          </cell>
        </row>
        <row r="19">
          <cell r="D19">
            <v>40.82</v>
          </cell>
          <cell r="E19">
            <v>35.869999999999997</v>
          </cell>
          <cell r="H19">
            <v>35.54</v>
          </cell>
          <cell r="I19">
            <v>34.83</v>
          </cell>
          <cell r="J19">
            <v>30.56</v>
          </cell>
          <cell r="P19">
            <v>26.280999999999999</v>
          </cell>
          <cell r="Q19">
            <v>27</v>
          </cell>
          <cell r="R19">
            <v>30.38</v>
          </cell>
          <cell r="X19">
            <v>29.8</v>
          </cell>
          <cell r="Y19">
            <v>28.97</v>
          </cell>
          <cell r="Z19">
            <v>27.45</v>
          </cell>
        </row>
        <row r="20">
          <cell r="D20">
            <v>5.73</v>
          </cell>
          <cell r="E20">
            <v>3.95</v>
          </cell>
          <cell r="H20">
            <v>4.25</v>
          </cell>
          <cell r="I20">
            <v>4.0599999999999996</v>
          </cell>
          <cell r="J20">
            <v>3.54</v>
          </cell>
          <cell r="P20">
            <v>0.48099999999999998</v>
          </cell>
          <cell r="Q20">
            <v>3.78</v>
          </cell>
          <cell r="R20">
            <v>3.097</v>
          </cell>
          <cell r="X20">
            <v>3.11</v>
          </cell>
          <cell r="Y20">
            <v>4.29</v>
          </cell>
          <cell r="Z20">
            <v>5.07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1 План ФХД табл 1"/>
      <sheetName val="Прил. 1 План ФХД стоки табл 2"/>
      <sheetName val="Прил. 1 План ФХД вода табл. 2"/>
      <sheetName val="ФАКТИЧЕСКАЯ СЕБЕСТ. СТОКИ 2016"/>
      <sheetName val="ПОЛНАЯ СЕБЕСТОИМОСТЬ СТОКИ 2016"/>
      <sheetName val="ФАКТИЧЕСКАЯ СЕБЕСТ ВОДА 2016"/>
      <sheetName val="ПОЛНАЯ СЕБЕСТОИМОСТЬ ВОДА 2016"/>
      <sheetName val="Произв. прогр. Стоки (СВОД)"/>
      <sheetName val="Произв. прогр. Стоки"/>
      <sheetName val="Произв. прогр. Вода (СВОД)"/>
      <sheetName val="Произв. прогр. Вода"/>
      <sheetName val="Тариф тех.вода 2016-2017 ПЛАН"/>
      <sheetName val="Тариф вода 2016-2017 ПЛАН"/>
      <sheetName val="ВОДА (СВОД) 2016-2017"/>
      <sheetName val="Тариф очистка 2016-2017 ПЛАН"/>
      <sheetName val="Тариф стоки 2016-2017 ПЛАН"/>
      <sheetName val="СТОКИ (СВОД) 2016-2017"/>
      <sheetName val="объемы"/>
      <sheetName val="объемы черн"/>
      <sheetName val="вода"/>
      <sheetName val="стоки"/>
      <sheetName val="электр 2017-2018"/>
      <sheetName val="электр"/>
      <sheetName val="ХР"/>
      <sheetName val="Аморт"/>
      <sheetName val="ЗП"/>
      <sheetName val="ЗП с факт 3 кв. 2015"/>
      <sheetName val="ЗП среднемес"/>
      <sheetName val="цех вода"/>
      <sheetName val="цех стоки"/>
      <sheetName val="ОХР "/>
      <sheetName val=" текРемвода 2016"/>
      <sheetName val="  текРемстоки 2016"/>
      <sheetName val="Кап Рем"/>
      <sheetName val="кап влож"/>
      <sheetName val="Ремонт вода 2016"/>
      <sheetName val="Ремонт стоки 2016"/>
      <sheetName val="Резерв ДЗ"/>
      <sheetName val="Выпадающ15-16"/>
      <sheetName val="транс"/>
      <sheetName val="вод.налог"/>
      <sheetName val="налог на имущ"/>
      <sheetName val="Тариф вода 2016-2018"/>
      <sheetName val="Тариф тех вода 2016-2018"/>
      <sheetName val="Тариф стоки 2016-2018"/>
      <sheetName val="Тариф очистка 2016-2018"/>
      <sheetName val="расчет тарифов "/>
      <sheetName val="Лист2"/>
      <sheetName val="Выпадающ"/>
      <sheetName val="Ремонт вода 2015"/>
      <sheetName val="Ремонт стоки 2015"/>
      <sheetName val="платежка с И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ФАКТИЧЕСКАЯ СЕБЕСТ. СТОКИ 2017"/>
      <sheetName val="ПОЛНАЯ СЕБЕСТОИМОСТЬ СТОКИ 2017"/>
      <sheetName val="ФАКТИЧЕСКАЯ СЕБЕСТ ВОДА 2017"/>
      <sheetName val="ПОЛНАЯ СЕБЕСТОИМОСТЬ ВОДА 2017"/>
      <sheetName val="Текущий ремонт"/>
      <sheetName val="Чистая прибыль"/>
      <sheetName val="Прил. 1 План ФХД табл 1"/>
      <sheetName val="Прил. 1 План ФХД стоки табл 2"/>
      <sheetName val="Прил. 1 План ФХД вода табл. 2"/>
      <sheetName val="Произв. прогр. Стоки (СВОД)"/>
      <sheetName val="Произв. прогр. Стоки"/>
      <sheetName val="Произв. прогр. Вода (СВОД)"/>
      <sheetName val="Произв. прогр. Вода"/>
      <sheetName val="Тариф тех.вода 2016-2017 ПЛАН"/>
      <sheetName val="Тариф вода 2016-2017 ПЛАН"/>
      <sheetName val="ВОДА (СВОД) 2016-2017"/>
      <sheetName val="Тариф очистка 2016-2017 ПЛАН"/>
      <sheetName val="Тариф стоки 2016-2017 ПЛАН"/>
      <sheetName val="СТОКИ (СВОД) 2016-2017"/>
      <sheetName val="объемы"/>
      <sheetName val="объемы черн"/>
      <sheetName val="вода"/>
      <sheetName val="стоки"/>
      <sheetName val="электр 2017-2018"/>
      <sheetName val="электр"/>
      <sheetName val="ХР"/>
      <sheetName val="Аморт"/>
      <sheetName val="ЗП"/>
      <sheetName val="ЗП с факт 3 кв. 2015"/>
      <sheetName val="ЗП среднемес"/>
      <sheetName val="цех вода"/>
      <sheetName val="цех стоки"/>
      <sheetName val="ОХР "/>
      <sheetName val=" текРемвода 2016"/>
      <sheetName val="  текРемстоки 2016"/>
      <sheetName val="Кап Рем"/>
      <sheetName val="кап влож"/>
      <sheetName val="Ремонт вода 2016"/>
      <sheetName val="Ремонт стоки 2016"/>
      <sheetName val="Резерв ДЗ"/>
      <sheetName val="Выпадающ15-16"/>
      <sheetName val="транс"/>
      <sheetName val="вод.налог"/>
      <sheetName val="налог на имущ"/>
      <sheetName val="Тариф вода 2016-2018"/>
      <sheetName val="Тариф тех вода 2016-2018"/>
      <sheetName val="Тариф стоки 2016-2018"/>
      <sheetName val="Тариф очистка 2016-2018"/>
      <sheetName val="расчет тарифов "/>
      <sheetName val="Лист2"/>
      <sheetName val="Выпадающ"/>
      <sheetName val="Ремонт вода 2015"/>
      <sheetName val="Ремонт стоки 2015"/>
      <sheetName val="платежка с ИП"/>
      <sheetName val="Лист1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C43"/>
  <sheetViews>
    <sheetView tabSelected="1" topLeftCell="BP1" zoomScale="70" zoomScaleNormal="70" workbookViewId="0">
      <selection sqref="A1:HC1"/>
    </sheetView>
  </sheetViews>
  <sheetFormatPr defaultRowHeight="12.75"/>
  <cols>
    <col min="1" max="1" width="48" style="44" customWidth="1"/>
    <col min="2" max="13" width="12.7109375" style="44" hidden="1" customWidth="1"/>
    <col min="14" max="15" width="10.7109375" style="44" hidden="1" customWidth="1"/>
    <col min="16" max="27" width="12.7109375" style="44" hidden="1" customWidth="1"/>
    <col min="28" max="29" width="10.7109375" style="44" hidden="1" customWidth="1"/>
    <col min="30" max="32" width="12.7109375" style="44" hidden="1" customWidth="1"/>
    <col min="33" max="34" width="10.7109375" style="44" hidden="1" customWidth="1"/>
    <col min="35" max="46" width="12.7109375" style="44" hidden="1" customWidth="1"/>
    <col min="47" max="48" width="10.7109375" style="44" hidden="1" customWidth="1"/>
    <col min="49" max="51" width="12.7109375" style="44" hidden="1" customWidth="1"/>
    <col min="52" max="53" width="10.7109375" style="44" hidden="1" customWidth="1"/>
    <col min="54" max="65" width="12.7109375" style="44" hidden="1" customWidth="1"/>
    <col min="66" max="67" width="10.7109375" style="44" hidden="1" customWidth="1"/>
    <col min="68" max="70" width="12.7109375" style="44" customWidth="1"/>
    <col min="71" max="72" width="10.7109375" style="44" customWidth="1"/>
    <col min="73" max="166" width="0" style="44" hidden="1" customWidth="1"/>
    <col min="167" max="169" width="12.7109375" style="44" customWidth="1"/>
    <col min="170" max="170" width="10.5703125" style="44" customWidth="1"/>
    <col min="171" max="171" width="10.7109375" style="44" customWidth="1"/>
    <col min="172" max="200" width="0" style="44" hidden="1" customWidth="1"/>
    <col min="201" max="203" width="12.7109375" style="44" customWidth="1"/>
    <col min="204" max="204" width="10.7109375" style="44" customWidth="1"/>
    <col min="205" max="205" width="10.85546875" style="44" customWidth="1"/>
    <col min="206" max="208" width="12.7109375" style="44" customWidth="1"/>
    <col min="209" max="210" width="10.7109375" style="44" customWidth="1"/>
    <col min="211" max="211" width="13.28515625" style="44" customWidth="1"/>
    <col min="212" max="16384" width="9.140625" style="44"/>
  </cols>
  <sheetData>
    <row r="1" spans="1:211" ht="24.75" customHeight="1">
      <c r="A1" s="174" t="s">
        <v>111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  <c r="AJ1" s="175"/>
      <c r="AK1" s="175"/>
      <c r="AL1" s="175"/>
      <c r="AM1" s="175"/>
      <c r="AN1" s="175"/>
      <c r="AO1" s="175"/>
      <c r="AP1" s="175"/>
      <c r="AQ1" s="175"/>
      <c r="AR1" s="175"/>
      <c r="AS1" s="175"/>
      <c r="AT1" s="175"/>
      <c r="AU1" s="175"/>
      <c r="AV1" s="175"/>
      <c r="AW1" s="175"/>
      <c r="AX1" s="175"/>
      <c r="AY1" s="175"/>
      <c r="AZ1" s="175"/>
      <c r="BA1" s="175"/>
      <c r="BB1" s="175"/>
      <c r="BC1" s="175"/>
      <c r="BD1" s="175"/>
      <c r="BE1" s="175"/>
      <c r="BF1" s="175"/>
      <c r="BG1" s="175"/>
      <c r="BH1" s="175"/>
      <c r="BI1" s="175"/>
      <c r="BJ1" s="175"/>
      <c r="BK1" s="175"/>
      <c r="BL1" s="175"/>
      <c r="BM1" s="175"/>
      <c r="BN1" s="175"/>
      <c r="BO1" s="175"/>
      <c r="BP1" s="175"/>
      <c r="BQ1" s="175"/>
      <c r="BR1" s="175"/>
      <c r="BS1" s="175"/>
      <c r="BT1" s="175"/>
      <c r="BU1" s="175"/>
      <c r="BV1" s="175"/>
      <c r="BW1" s="175"/>
      <c r="BX1" s="175"/>
      <c r="BY1" s="175"/>
      <c r="BZ1" s="175"/>
      <c r="CA1" s="175"/>
      <c r="CB1" s="175"/>
      <c r="CC1" s="175"/>
      <c r="CD1" s="175"/>
      <c r="CE1" s="175"/>
      <c r="CF1" s="175"/>
      <c r="CG1" s="175"/>
      <c r="CH1" s="175"/>
      <c r="CI1" s="175"/>
      <c r="CJ1" s="175"/>
      <c r="CK1" s="175"/>
      <c r="CL1" s="175"/>
      <c r="CM1" s="175"/>
      <c r="CN1" s="175"/>
      <c r="CO1" s="175"/>
      <c r="CP1" s="175"/>
      <c r="CQ1" s="175"/>
      <c r="CR1" s="175"/>
      <c r="CS1" s="175"/>
      <c r="CT1" s="175"/>
      <c r="CU1" s="175"/>
      <c r="CV1" s="175"/>
      <c r="CW1" s="175"/>
      <c r="CX1" s="175"/>
      <c r="CY1" s="175"/>
      <c r="CZ1" s="175"/>
      <c r="DA1" s="175"/>
      <c r="DB1" s="175"/>
      <c r="DC1" s="175"/>
      <c r="DD1" s="175"/>
      <c r="DE1" s="175"/>
      <c r="DF1" s="175"/>
      <c r="DG1" s="175"/>
      <c r="DH1" s="175"/>
      <c r="DI1" s="175"/>
      <c r="DJ1" s="175"/>
      <c r="DK1" s="175"/>
      <c r="DL1" s="175"/>
      <c r="DM1" s="175"/>
      <c r="DN1" s="175"/>
      <c r="DO1" s="175"/>
      <c r="DP1" s="175"/>
      <c r="DQ1" s="175"/>
      <c r="DR1" s="175"/>
      <c r="DS1" s="175"/>
      <c r="DT1" s="175"/>
      <c r="DU1" s="175"/>
      <c r="DV1" s="175"/>
      <c r="DW1" s="175"/>
      <c r="DX1" s="175"/>
      <c r="DY1" s="175"/>
      <c r="DZ1" s="175"/>
      <c r="EA1" s="175"/>
      <c r="EB1" s="175"/>
      <c r="EC1" s="175"/>
      <c r="ED1" s="175"/>
      <c r="EE1" s="175"/>
      <c r="EF1" s="175"/>
      <c r="EG1" s="175"/>
      <c r="EH1" s="175"/>
      <c r="EI1" s="175"/>
      <c r="EJ1" s="175"/>
      <c r="EK1" s="175"/>
      <c r="EL1" s="175"/>
      <c r="EM1" s="175"/>
      <c r="EN1" s="175"/>
      <c r="EO1" s="175"/>
      <c r="EP1" s="175"/>
      <c r="EQ1" s="175"/>
      <c r="ER1" s="175"/>
      <c r="ES1" s="175"/>
      <c r="ET1" s="175"/>
      <c r="EU1" s="175"/>
      <c r="EV1" s="175"/>
      <c r="EW1" s="175"/>
      <c r="EX1" s="175"/>
      <c r="EY1" s="175"/>
      <c r="EZ1" s="175"/>
      <c r="FA1" s="175"/>
      <c r="FB1" s="175"/>
      <c r="FC1" s="175"/>
      <c r="FD1" s="175"/>
      <c r="FE1" s="175"/>
      <c r="FF1" s="175"/>
      <c r="FG1" s="175"/>
      <c r="FH1" s="175"/>
      <c r="FI1" s="175"/>
      <c r="FJ1" s="175"/>
      <c r="FK1" s="175"/>
      <c r="FL1" s="175"/>
      <c r="FM1" s="175"/>
      <c r="FN1" s="175"/>
      <c r="FO1" s="175"/>
      <c r="FP1" s="175"/>
      <c r="FQ1" s="175"/>
      <c r="FR1" s="175"/>
      <c r="FS1" s="175"/>
      <c r="FT1" s="175"/>
      <c r="FU1" s="175"/>
      <c r="FV1" s="175"/>
      <c r="FW1" s="175"/>
      <c r="FX1" s="175"/>
      <c r="FY1" s="175"/>
      <c r="FZ1" s="175"/>
      <c r="GA1" s="175"/>
      <c r="GB1" s="175"/>
      <c r="GC1" s="175"/>
      <c r="GD1" s="175"/>
      <c r="GE1" s="175"/>
      <c r="GF1" s="175"/>
      <c r="GG1" s="175"/>
      <c r="GH1" s="175"/>
      <c r="GI1" s="175"/>
      <c r="GJ1" s="175"/>
      <c r="GK1" s="175"/>
      <c r="GL1" s="175"/>
      <c r="GM1" s="175"/>
      <c r="GN1" s="175"/>
      <c r="GO1" s="175"/>
      <c r="GP1" s="175"/>
      <c r="GQ1" s="175"/>
      <c r="GR1" s="175"/>
      <c r="GS1" s="175"/>
      <c r="GT1" s="175"/>
      <c r="GU1" s="175"/>
      <c r="GV1" s="175"/>
      <c r="GW1" s="175"/>
      <c r="GX1" s="176"/>
      <c r="GY1" s="176"/>
      <c r="GZ1" s="176"/>
      <c r="HA1" s="176"/>
      <c r="HB1" s="176"/>
      <c r="HC1" s="177"/>
    </row>
    <row r="2" spans="1:211" ht="19.5" customHeight="1">
      <c r="A2" s="178" t="s">
        <v>112</v>
      </c>
      <c r="B2" s="165" t="s">
        <v>113</v>
      </c>
      <c r="C2" s="173"/>
      <c r="D2" s="173"/>
      <c r="E2" s="165" t="s">
        <v>114</v>
      </c>
      <c r="F2" s="173"/>
      <c r="G2" s="173"/>
      <c r="H2" s="165" t="s">
        <v>115</v>
      </c>
      <c r="I2" s="173"/>
      <c r="J2" s="173"/>
      <c r="K2" s="162" t="s">
        <v>116</v>
      </c>
      <c r="L2" s="171"/>
      <c r="M2" s="171"/>
      <c r="N2" s="172"/>
      <c r="O2" s="172"/>
      <c r="P2" s="165" t="s">
        <v>117</v>
      </c>
      <c r="Q2" s="173"/>
      <c r="R2" s="173"/>
      <c r="S2" s="165" t="s">
        <v>118</v>
      </c>
      <c r="T2" s="173"/>
      <c r="U2" s="173"/>
      <c r="V2" s="165" t="s">
        <v>119</v>
      </c>
      <c r="W2" s="173"/>
      <c r="X2" s="173"/>
      <c r="Y2" s="162" t="s">
        <v>120</v>
      </c>
      <c r="Z2" s="171"/>
      <c r="AA2" s="171"/>
      <c r="AB2" s="172"/>
      <c r="AC2" s="172"/>
      <c r="AD2" s="162" t="s">
        <v>121</v>
      </c>
      <c r="AE2" s="171"/>
      <c r="AF2" s="171"/>
      <c r="AG2" s="172"/>
      <c r="AH2" s="172"/>
      <c r="AI2" s="165" t="s">
        <v>122</v>
      </c>
      <c r="AJ2" s="173"/>
      <c r="AK2" s="173"/>
      <c r="AL2" s="165" t="s">
        <v>123</v>
      </c>
      <c r="AM2" s="173"/>
      <c r="AN2" s="173"/>
      <c r="AO2" s="165" t="s">
        <v>124</v>
      </c>
      <c r="AP2" s="173"/>
      <c r="AQ2" s="173"/>
      <c r="AR2" s="162" t="s">
        <v>125</v>
      </c>
      <c r="AS2" s="171"/>
      <c r="AT2" s="171"/>
      <c r="AU2" s="172"/>
      <c r="AV2" s="172"/>
      <c r="AW2" s="162" t="s">
        <v>126</v>
      </c>
      <c r="AX2" s="171"/>
      <c r="AY2" s="171"/>
      <c r="AZ2" s="172"/>
      <c r="BA2" s="172"/>
      <c r="BB2" s="165" t="s">
        <v>127</v>
      </c>
      <c r="BC2" s="173"/>
      <c r="BD2" s="173"/>
      <c r="BE2" s="165" t="s">
        <v>128</v>
      </c>
      <c r="BF2" s="173"/>
      <c r="BG2" s="173"/>
      <c r="BH2" s="165" t="s">
        <v>129</v>
      </c>
      <c r="BI2" s="173"/>
      <c r="BJ2" s="173"/>
      <c r="BK2" s="162" t="s">
        <v>130</v>
      </c>
      <c r="BL2" s="171"/>
      <c r="BM2" s="171"/>
      <c r="BN2" s="172"/>
      <c r="BO2" s="172"/>
      <c r="BP2" s="165" t="s">
        <v>131</v>
      </c>
      <c r="BQ2" s="173"/>
      <c r="BR2" s="173"/>
      <c r="BS2" s="173"/>
      <c r="BT2" s="173"/>
      <c r="BU2" s="157" t="s">
        <v>112</v>
      </c>
      <c r="BV2" s="155" t="s">
        <v>116</v>
      </c>
      <c r="BW2" s="155"/>
      <c r="BX2" s="155"/>
      <c r="BY2" s="155"/>
      <c r="BZ2" s="155"/>
      <c r="CA2" s="155" t="s">
        <v>120</v>
      </c>
      <c r="CB2" s="155"/>
      <c r="CC2" s="155"/>
      <c r="CD2" s="155"/>
      <c r="CE2" s="155"/>
      <c r="CF2" s="155" t="s">
        <v>121</v>
      </c>
      <c r="CG2" s="155"/>
      <c r="CH2" s="155"/>
      <c r="CI2" s="155" t="s">
        <v>125</v>
      </c>
      <c r="CJ2" s="155"/>
      <c r="CK2" s="155"/>
      <c r="CL2" s="155"/>
      <c r="CM2" s="155"/>
      <c r="CN2" s="155" t="s">
        <v>126</v>
      </c>
      <c r="CO2" s="155"/>
      <c r="CP2" s="155"/>
      <c r="CQ2" s="155" t="s">
        <v>130</v>
      </c>
      <c r="CR2" s="155"/>
      <c r="CS2" s="155"/>
      <c r="CT2" s="155"/>
      <c r="CU2" s="155"/>
      <c r="CV2" s="159" t="s">
        <v>112</v>
      </c>
      <c r="CW2" s="152" t="s">
        <v>113</v>
      </c>
      <c r="CX2" s="161"/>
      <c r="CY2" s="161"/>
      <c r="CZ2" s="152" t="s">
        <v>114</v>
      </c>
      <c r="DA2" s="161"/>
      <c r="DB2" s="161"/>
      <c r="DC2" s="152" t="s">
        <v>115</v>
      </c>
      <c r="DD2" s="161"/>
      <c r="DE2" s="161"/>
      <c r="DF2" s="152" t="s">
        <v>116</v>
      </c>
      <c r="DG2" s="161"/>
      <c r="DH2" s="161"/>
      <c r="DI2" s="161"/>
      <c r="DJ2" s="161"/>
      <c r="DK2" s="152" t="s">
        <v>117</v>
      </c>
      <c r="DL2" s="161"/>
      <c r="DM2" s="161"/>
      <c r="DN2" s="152" t="s">
        <v>118</v>
      </c>
      <c r="DO2" s="161"/>
      <c r="DP2" s="161"/>
      <c r="DQ2" s="152" t="s">
        <v>119</v>
      </c>
      <c r="DR2" s="161"/>
      <c r="DS2" s="161"/>
      <c r="DT2" s="152" t="s">
        <v>120</v>
      </c>
      <c r="DU2" s="161"/>
      <c r="DV2" s="161"/>
      <c r="DW2" s="161"/>
      <c r="DX2" s="161"/>
      <c r="DY2" s="152" t="s">
        <v>121</v>
      </c>
      <c r="DZ2" s="161"/>
      <c r="EA2" s="161"/>
      <c r="EB2" s="161"/>
      <c r="EC2" s="161"/>
      <c r="ED2" s="152" t="s">
        <v>122</v>
      </c>
      <c r="EE2" s="161"/>
      <c r="EF2" s="161"/>
      <c r="EG2" s="152" t="s">
        <v>123</v>
      </c>
      <c r="EH2" s="161"/>
      <c r="EI2" s="161"/>
      <c r="EJ2" s="152" t="s">
        <v>124</v>
      </c>
      <c r="EK2" s="161"/>
      <c r="EL2" s="161"/>
      <c r="EM2" s="152" t="s">
        <v>125</v>
      </c>
      <c r="EN2" s="161"/>
      <c r="EO2" s="161"/>
      <c r="EP2" s="161"/>
      <c r="EQ2" s="161"/>
      <c r="ER2" s="152" t="s">
        <v>126</v>
      </c>
      <c r="ES2" s="161"/>
      <c r="ET2" s="161"/>
      <c r="EU2" s="161"/>
      <c r="EV2" s="161"/>
      <c r="EW2" s="152" t="s">
        <v>127</v>
      </c>
      <c r="EX2" s="161"/>
      <c r="EY2" s="161"/>
      <c r="EZ2" s="152" t="s">
        <v>128</v>
      </c>
      <c r="FA2" s="161"/>
      <c r="FB2" s="161"/>
      <c r="FC2" s="152" t="s">
        <v>129</v>
      </c>
      <c r="FD2" s="161"/>
      <c r="FE2" s="161"/>
      <c r="FF2" s="152" t="s">
        <v>130</v>
      </c>
      <c r="FG2" s="161"/>
      <c r="FH2" s="161"/>
      <c r="FI2" s="161"/>
      <c r="FJ2" s="161"/>
      <c r="FK2" s="152" t="s">
        <v>132</v>
      </c>
      <c r="FL2" s="161"/>
      <c r="FM2" s="161"/>
      <c r="FN2" s="161"/>
      <c r="FO2" s="161"/>
      <c r="FP2" s="159" t="s">
        <v>112</v>
      </c>
      <c r="FQ2" s="152" t="s">
        <v>113</v>
      </c>
      <c r="FR2" s="161"/>
      <c r="FS2" s="161"/>
      <c r="FT2" s="152" t="s">
        <v>114</v>
      </c>
      <c r="FU2" s="161"/>
      <c r="FV2" s="161"/>
      <c r="FW2" s="152" t="s">
        <v>115</v>
      </c>
      <c r="FX2" s="161"/>
      <c r="FY2" s="161"/>
      <c r="FZ2" s="152" t="s">
        <v>116</v>
      </c>
      <c r="GA2" s="161"/>
      <c r="GB2" s="161"/>
      <c r="GC2" s="161"/>
      <c r="GD2" s="161"/>
      <c r="GE2" s="152" t="s">
        <v>117</v>
      </c>
      <c r="GF2" s="161"/>
      <c r="GG2" s="161"/>
      <c r="GH2" s="152" t="s">
        <v>118</v>
      </c>
      <c r="GI2" s="161"/>
      <c r="GJ2" s="161"/>
      <c r="GK2" s="152" t="s">
        <v>119</v>
      </c>
      <c r="GL2" s="161"/>
      <c r="GM2" s="161"/>
      <c r="GN2" s="152" t="s">
        <v>120</v>
      </c>
      <c r="GO2" s="161"/>
      <c r="GP2" s="161"/>
      <c r="GQ2" s="161"/>
      <c r="GR2" s="161"/>
      <c r="GS2" s="152" t="s">
        <v>133</v>
      </c>
      <c r="GT2" s="161"/>
      <c r="GU2" s="161"/>
      <c r="GV2" s="161"/>
      <c r="GW2" s="161"/>
      <c r="GX2" s="152" t="s">
        <v>134</v>
      </c>
      <c r="GY2" s="161"/>
      <c r="GZ2" s="161"/>
      <c r="HA2" s="161"/>
      <c r="HB2" s="161"/>
      <c r="HC2" s="168" t="s">
        <v>135</v>
      </c>
    </row>
    <row r="3" spans="1:211" ht="20.25" customHeight="1">
      <c r="A3" s="178"/>
      <c r="B3" s="165" t="s">
        <v>136</v>
      </c>
      <c r="C3" s="165" t="s">
        <v>137</v>
      </c>
      <c r="D3" s="165" t="s">
        <v>138</v>
      </c>
      <c r="E3" s="165" t="s">
        <v>136</v>
      </c>
      <c r="F3" s="165" t="s">
        <v>137</v>
      </c>
      <c r="G3" s="165" t="s">
        <v>138</v>
      </c>
      <c r="H3" s="165" t="s">
        <v>136</v>
      </c>
      <c r="I3" s="165" t="s">
        <v>137</v>
      </c>
      <c r="J3" s="165" t="s">
        <v>138</v>
      </c>
      <c r="K3" s="162" t="s">
        <v>136</v>
      </c>
      <c r="L3" s="162" t="s">
        <v>137</v>
      </c>
      <c r="M3" s="162" t="s">
        <v>138</v>
      </c>
      <c r="N3" s="164" t="s">
        <v>139</v>
      </c>
      <c r="O3" s="164"/>
      <c r="P3" s="165" t="s">
        <v>136</v>
      </c>
      <c r="Q3" s="165" t="s">
        <v>137</v>
      </c>
      <c r="R3" s="165" t="s">
        <v>138</v>
      </c>
      <c r="S3" s="165" t="s">
        <v>136</v>
      </c>
      <c r="T3" s="165" t="s">
        <v>137</v>
      </c>
      <c r="U3" s="165" t="s">
        <v>138</v>
      </c>
      <c r="V3" s="165" t="s">
        <v>136</v>
      </c>
      <c r="W3" s="165" t="s">
        <v>137</v>
      </c>
      <c r="X3" s="165" t="s">
        <v>138</v>
      </c>
      <c r="Y3" s="162" t="s">
        <v>136</v>
      </c>
      <c r="Z3" s="162" t="s">
        <v>137</v>
      </c>
      <c r="AA3" s="162" t="s">
        <v>138</v>
      </c>
      <c r="AB3" s="164" t="s">
        <v>139</v>
      </c>
      <c r="AC3" s="164"/>
      <c r="AD3" s="162" t="s">
        <v>136</v>
      </c>
      <c r="AE3" s="162" t="s">
        <v>137</v>
      </c>
      <c r="AF3" s="162" t="s">
        <v>138</v>
      </c>
      <c r="AG3" s="164" t="s">
        <v>139</v>
      </c>
      <c r="AH3" s="164"/>
      <c r="AI3" s="165" t="s">
        <v>136</v>
      </c>
      <c r="AJ3" s="165" t="s">
        <v>137</v>
      </c>
      <c r="AK3" s="165" t="s">
        <v>138</v>
      </c>
      <c r="AL3" s="165" t="s">
        <v>136</v>
      </c>
      <c r="AM3" s="165" t="s">
        <v>137</v>
      </c>
      <c r="AN3" s="165" t="s">
        <v>138</v>
      </c>
      <c r="AO3" s="165" t="s">
        <v>136</v>
      </c>
      <c r="AP3" s="165" t="s">
        <v>137</v>
      </c>
      <c r="AQ3" s="165" t="s">
        <v>138</v>
      </c>
      <c r="AR3" s="162" t="s">
        <v>136</v>
      </c>
      <c r="AS3" s="162" t="s">
        <v>137</v>
      </c>
      <c r="AT3" s="162" t="s">
        <v>138</v>
      </c>
      <c r="AU3" s="164" t="s">
        <v>139</v>
      </c>
      <c r="AV3" s="164"/>
      <c r="AW3" s="162" t="s">
        <v>136</v>
      </c>
      <c r="AX3" s="162" t="s">
        <v>137</v>
      </c>
      <c r="AY3" s="162" t="s">
        <v>138</v>
      </c>
      <c r="AZ3" s="164" t="s">
        <v>139</v>
      </c>
      <c r="BA3" s="164"/>
      <c r="BB3" s="165" t="s">
        <v>136</v>
      </c>
      <c r="BC3" s="165" t="s">
        <v>137</v>
      </c>
      <c r="BD3" s="165" t="s">
        <v>138</v>
      </c>
      <c r="BE3" s="165" t="s">
        <v>136</v>
      </c>
      <c r="BF3" s="165" t="s">
        <v>137</v>
      </c>
      <c r="BG3" s="165" t="s">
        <v>138</v>
      </c>
      <c r="BH3" s="165" t="s">
        <v>136</v>
      </c>
      <c r="BI3" s="165" t="s">
        <v>137</v>
      </c>
      <c r="BJ3" s="165" t="s">
        <v>138</v>
      </c>
      <c r="BK3" s="162" t="s">
        <v>136</v>
      </c>
      <c r="BL3" s="162" t="s">
        <v>137</v>
      </c>
      <c r="BM3" s="162" t="s">
        <v>138</v>
      </c>
      <c r="BN3" s="164" t="s">
        <v>139</v>
      </c>
      <c r="BO3" s="164"/>
      <c r="BP3" s="165" t="s">
        <v>136</v>
      </c>
      <c r="BQ3" s="165" t="s">
        <v>137</v>
      </c>
      <c r="BR3" s="165" t="s">
        <v>138</v>
      </c>
      <c r="BS3" s="167" t="s">
        <v>139</v>
      </c>
      <c r="BT3" s="167"/>
      <c r="BU3" s="180"/>
      <c r="BV3" s="157" t="s">
        <v>136</v>
      </c>
      <c r="BW3" s="155" t="s">
        <v>140</v>
      </c>
      <c r="BX3" s="155" t="s">
        <v>141</v>
      </c>
      <c r="BY3" s="155" t="s">
        <v>142</v>
      </c>
      <c r="BZ3" s="157" t="s">
        <v>137</v>
      </c>
      <c r="CA3" s="157" t="s">
        <v>136</v>
      </c>
      <c r="CB3" s="155" t="s">
        <v>143</v>
      </c>
      <c r="CC3" s="155" t="s">
        <v>144</v>
      </c>
      <c r="CD3" s="155" t="s">
        <v>145</v>
      </c>
      <c r="CE3" s="157" t="s">
        <v>137</v>
      </c>
      <c r="CF3" s="157" t="s">
        <v>136</v>
      </c>
      <c r="CG3" s="157" t="s">
        <v>137</v>
      </c>
      <c r="CH3" s="155" t="s">
        <v>146</v>
      </c>
      <c r="CI3" s="157" t="s">
        <v>136</v>
      </c>
      <c r="CJ3" s="155" t="s">
        <v>147</v>
      </c>
      <c r="CK3" s="155" t="s">
        <v>148</v>
      </c>
      <c r="CL3" s="155" t="s">
        <v>149</v>
      </c>
      <c r="CM3" s="157" t="s">
        <v>137</v>
      </c>
      <c r="CN3" s="157" t="s">
        <v>136</v>
      </c>
      <c r="CO3" s="157" t="s">
        <v>137</v>
      </c>
      <c r="CP3" s="155" t="s">
        <v>146</v>
      </c>
      <c r="CQ3" s="157" t="s">
        <v>136</v>
      </c>
      <c r="CR3" s="155" t="s">
        <v>150</v>
      </c>
      <c r="CS3" s="155" t="s">
        <v>151</v>
      </c>
      <c r="CT3" s="155" t="s">
        <v>152</v>
      </c>
      <c r="CU3" s="157" t="s">
        <v>137</v>
      </c>
      <c r="CV3" s="159"/>
      <c r="CW3" s="152" t="s">
        <v>136</v>
      </c>
      <c r="CX3" s="152" t="s">
        <v>137</v>
      </c>
      <c r="CY3" s="152" t="s">
        <v>138</v>
      </c>
      <c r="CZ3" s="152" t="s">
        <v>136</v>
      </c>
      <c r="DA3" s="152" t="s">
        <v>137</v>
      </c>
      <c r="DB3" s="152" t="s">
        <v>138</v>
      </c>
      <c r="DC3" s="152" t="s">
        <v>136</v>
      </c>
      <c r="DD3" s="152" t="s">
        <v>137</v>
      </c>
      <c r="DE3" s="152" t="s">
        <v>138</v>
      </c>
      <c r="DF3" s="152" t="s">
        <v>136</v>
      </c>
      <c r="DG3" s="152" t="s">
        <v>137</v>
      </c>
      <c r="DH3" s="152" t="s">
        <v>138</v>
      </c>
      <c r="DI3" s="154" t="s">
        <v>139</v>
      </c>
      <c r="DJ3" s="154"/>
      <c r="DK3" s="152" t="s">
        <v>136</v>
      </c>
      <c r="DL3" s="152" t="s">
        <v>137</v>
      </c>
      <c r="DM3" s="152" t="s">
        <v>138</v>
      </c>
      <c r="DN3" s="152" t="s">
        <v>136</v>
      </c>
      <c r="DO3" s="152" t="s">
        <v>137</v>
      </c>
      <c r="DP3" s="152" t="s">
        <v>138</v>
      </c>
      <c r="DQ3" s="152" t="s">
        <v>136</v>
      </c>
      <c r="DR3" s="152" t="s">
        <v>137</v>
      </c>
      <c r="DS3" s="152" t="s">
        <v>138</v>
      </c>
      <c r="DT3" s="152" t="s">
        <v>136</v>
      </c>
      <c r="DU3" s="152" t="s">
        <v>137</v>
      </c>
      <c r="DV3" s="152" t="s">
        <v>138</v>
      </c>
      <c r="DW3" s="154" t="s">
        <v>139</v>
      </c>
      <c r="DX3" s="154"/>
      <c r="DY3" s="152" t="s">
        <v>136</v>
      </c>
      <c r="DZ3" s="152" t="s">
        <v>137</v>
      </c>
      <c r="EA3" s="152" t="s">
        <v>138</v>
      </c>
      <c r="EB3" s="154" t="s">
        <v>139</v>
      </c>
      <c r="EC3" s="154"/>
      <c r="ED3" s="152" t="s">
        <v>136</v>
      </c>
      <c r="EE3" s="152" t="s">
        <v>137</v>
      </c>
      <c r="EF3" s="152" t="s">
        <v>138</v>
      </c>
      <c r="EG3" s="152" t="s">
        <v>136</v>
      </c>
      <c r="EH3" s="152" t="s">
        <v>137</v>
      </c>
      <c r="EI3" s="152" t="s">
        <v>138</v>
      </c>
      <c r="EJ3" s="152" t="s">
        <v>136</v>
      </c>
      <c r="EK3" s="152" t="s">
        <v>137</v>
      </c>
      <c r="EL3" s="152" t="s">
        <v>138</v>
      </c>
      <c r="EM3" s="152" t="s">
        <v>136</v>
      </c>
      <c r="EN3" s="152" t="s">
        <v>137</v>
      </c>
      <c r="EO3" s="152" t="s">
        <v>138</v>
      </c>
      <c r="EP3" s="154" t="s">
        <v>139</v>
      </c>
      <c r="EQ3" s="154"/>
      <c r="ER3" s="152" t="s">
        <v>136</v>
      </c>
      <c r="ES3" s="152" t="s">
        <v>137</v>
      </c>
      <c r="ET3" s="152" t="s">
        <v>138</v>
      </c>
      <c r="EU3" s="154" t="s">
        <v>139</v>
      </c>
      <c r="EV3" s="154"/>
      <c r="EW3" s="152" t="s">
        <v>136</v>
      </c>
      <c r="EX3" s="152" t="s">
        <v>137</v>
      </c>
      <c r="EY3" s="152" t="s">
        <v>138</v>
      </c>
      <c r="EZ3" s="152" t="s">
        <v>136</v>
      </c>
      <c r="FA3" s="152" t="s">
        <v>137</v>
      </c>
      <c r="FB3" s="152" t="s">
        <v>138</v>
      </c>
      <c r="FC3" s="152" t="s">
        <v>136</v>
      </c>
      <c r="FD3" s="152" t="s">
        <v>137</v>
      </c>
      <c r="FE3" s="152" t="s">
        <v>138</v>
      </c>
      <c r="FF3" s="152" t="s">
        <v>136</v>
      </c>
      <c r="FG3" s="152" t="s">
        <v>137</v>
      </c>
      <c r="FH3" s="152" t="s">
        <v>138</v>
      </c>
      <c r="FI3" s="154" t="s">
        <v>139</v>
      </c>
      <c r="FJ3" s="154"/>
      <c r="FK3" s="152" t="s">
        <v>136</v>
      </c>
      <c r="FL3" s="152" t="s">
        <v>137</v>
      </c>
      <c r="FM3" s="152" t="s">
        <v>138</v>
      </c>
      <c r="FN3" s="154" t="s">
        <v>139</v>
      </c>
      <c r="FO3" s="154"/>
      <c r="FP3" s="159"/>
      <c r="FQ3" s="152" t="s">
        <v>136</v>
      </c>
      <c r="FR3" s="152" t="s">
        <v>137</v>
      </c>
      <c r="FS3" s="152" t="s">
        <v>138</v>
      </c>
      <c r="FT3" s="152" t="s">
        <v>136</v>
      </c>
      <c r="FU3" s="152" t="s">
        <v>137</v>
      </c>
      <c r="FV3" s="152" t="s">
        <v>138</v>
      </c>
      <c r="FW3" s="152" t="s">
        <v>136</v>
      </c>
      <c r="FX3" s="152" t="s">
        <v>137</v>
      </c>
      <c r="FY3" s="152" t="s">
        <v>138</v>
      </c>
      <c r="FZ3" s="152" t="s">
        <v>136</v>
      </c>
      <c r="GA3" s="152" t="s">
        <v>137</v>
      </c>
      <c r="GB3" s="152" t="s">
        <v>138</v>
      </c>
      <c r="GC3" s="154" t="s">
        <v>139</v>
      </c>
      <c r="GD3" s="154"/>
      <c r="GE3" s="152" t="s">
        <v>136</v>
      </c>
      <c r="GF3" s="152" t="s">
        <v>137</v>
      </c>
      <c r="GG3" s="152" t="s">
        <v>138</v>
      </c>
      <c r="GH3" s="152" t="s">
        <v>136</v>
      </c>
      <c r="GI3" s="152" t="s">
        <v>137</v>
      </c>
      <c r="GJ3" s="152" t="s">
        <v>138</v>
      </c>
      <c r="GK3" s="152" t="s">
        <v>136</v>
      </c>
      <c r="GL3" s="152" t="s">
        <v>137</v>
      </c>
      <c r="GM3" s="152" t="s">
        <v>138</v>
      </c>
      <c r="GN3" s="152" t="s">
        <v>136</v>
      </c>
      <c r="GO3" s="152" t="s">
        <v>137</v>
      </c>
      <c r="GP3" s="152" t="s">
        <v>138</v>
      </c>
      <c r="GQ3" s="154" t="s">
        <v>139</v>
      </c>
      <c r="GR3" s="154"/>
      <c r="GS3" s="152" t="s">
        <v>136</v>
      </c>
      <c r="GT3" s="152" t="s">
        <v>137</v>
      </c>
      <c r="GU3" s="152" t="s">
        <v>138</v>
      </c>
      <c r="GV3" s="154" t="s">
        <v>139</v>
      </c>
      <c r="GW3" s="154"/>
      <c r="GX3" s="152" t="s">
        <v>136</v>
      </c>
      <c r="GY3" s="152" t="s">
        <v>153</v>
      </c>
      <c r="GZ3" s="152" t="s">
        <v>138</v>
      </c>
      <c r="HA3" s="154" t="s">
        <v>139</v>
      </c>
      <c r="HB3" s="154"/>
      <c r="HC3" s="169"/>
    </row>
    <row r="4" spans="1:211" ht="25.5" customHeight="1">
      <c r="A4" s="178"/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45" t="s">
        <v>154</v>
      </c>
      <c r="O4" s="45" t="s">
        <v>75</v>
      </c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45" t="s">
        <v>154</v>
      </c>
      <c r="AC4" s="45" t="s">
        <v>75</v>
      </c>
      <c r="AD4" s="172"/>
      <c r="AE4" s="172"/>
      <c r="AF4" s="172"/>
      <c r="AG4" s="45" t="s">
        <v>154</v>
      </c>
      <c r="AH4" s="45" t="s">
        <v>75</v>
      </c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45" t="s">
        <v>154</v>
      </c>
      <c r="AV4" s="45" t="s">
        <v>75</v>
      </c>
      <c r="AW4" s="172"/>
      <c r="AX4" s="172"/>
      <c r="AY4" s="172"/>
      <c r="AZ4" s="45" t="s">
        <v>154</v>
      </c>
      <c r="BA4" s="45" t="s">
        <v>75</v>
      </c>
      <c r="BB4" s="172"/>
      <c r="BC4" s="172"/>
      <c r="BD4" s="172"/>
      <c r="BE4" s="172"/>
      <c r="BF4" s="172"/>
      <c r="BG4" s="172"/>
      <c r="BH4" s="172"/>
      <c r="BI4" s="172"/>
      <c r="BJ4" s="172"/>
      <c r="BK4" s="172"/>
      <c r="BL4" s="172"/>
      <c r="BM4" s="172"/>
      <c r="BN4" s="45" t="s">
        <v>154</v>
      </c>
      <c r="BO4" s="45" t="s">
        <v>75</v>
      </c>
      <c r="BP4" s="173"/>
      <c r="BQ4" s="173"/>
      <c r="BR4" s="173"/>
      <c r="BS4" s="46" t="s">
        <v>154</v>
      </c>
      <c r="BT4" s="46" t="s">
        <v>75</v>
      </c>
      <c r="BU4" s="180"/>
      <c r="BV4" s="157"/>
      <c r="BW4" s="155"/>
      <c r="BX4" s="155"/>
      <c r="BY4" s="155"/>
      <c r="BZ4" s="157"/>
      <c r="CA4" s="157"/>
      <c r="CB4" s="155"/>
      <c r="CC4" s="155"/>
      <c r="CD4" s="155"/>
      <c r="CE4" s="157"/>
      <c r="CF4" s="157"/>
      <c r="CG4" s="157"/>
      <c r="CH4" s="155"/>
      <c r="CI4" s="157"/>
      <c r="CJ4" s="155"/>
      <c r="CK4" s="155"/>
      <c r="CL4" s="155"/>
      <c r="CM4" s="157"/>
      <c r="CN4" s="157"/>
      <c r="CO4" s="157"/>
      <c r="CP4" s="155"/>
      <c r="CQ4" s="157"/>
      <c r="CR4" s="155"/>
      <c r="CS4" s="155"/>
      <c r="CT4" s="155"/>
      <c r="CU4" s="157"/>
      <c r="CV4" s="159"/>
      <c r="CW4" s="161"/>
      <c r="CX4" s="161"/>
      <c r="CY4" s="161"/>
      <c r="CZ4" s="161"/>
      <c r="DA4" s="161"/>
      <c r="DB4" s="161"/>
      <c r="DC4" s="161"/>
      <c r="DD4" s="161"/>
      <c r="DE4" s="161"/>
      <c r="DF4" s="161"/>
      <c r="DG4" s="161"/>
      <c r="DH4" s="161"/>
      <c r="DI4" s="47" t="s">
        <v>154</v>
      </c>
      <c r="DJ4" s="47" t="s">
        <v>75</v>
      </c>
      <c r="DK4" s="161"/>
      <c r="DL4" s="161"/>
      <c r="DM4" s="161"/>
      <c r="DN4" s="161"/>
      <c r="DO4" s="161"/>
      <c r="DP4" s="161"/>
      <c r="DQ4" s="161"/>
      <c r="DR4" s="161"/>
      <c r="DS4" s="161"/>
      <c r="DT4" s="161"/>
      <c r="DU4" s="161"/>
      <c r="DV4" s="161"/>
      <c r="DW4" s="47" t="s">
        <v>154</v>
      </c>
      <c r="DX4" s="47" t="s">
        <v>75</v>
      </c>
      <c r="DY4" s="161"/>
      <c r="DZ4" s="161"/>
      <c r="EA4" s="161"/>
      <c r="EB4" s="47" t="s">
        <v>154</v>
      </c>
      <c r="EC4" s="47" t="s">
        <v>75</v>
      </c>
      <c r="ED4" s="161"/>
      <c r="EE4" s="161"/>
      <c r="EF4" s="161"/>
      <c r="EG4" s="161"/>
      <c r="EH4" s="161"/>
      <c r="EI4" s="161"/>
      <c r="EJ4" s="161"/>
      <c r="EK4" s="161"/>
      <c r="EL4" s="161"/>
      <c r="EM4" s="161"/>
      <c r="EN4" s="161"/>
      <c r="EO4" s="161"/>
      <c r="EP4" s="47" t="s">
        <v>154</v>
      </c>
      <c r="EQ4" s="47" t="s">
        <v>75</v>
      </c>
      <c r="ER4" s="161"/>
      <c r="ES4" s="161"/>
      <c r="ET4" s="161"/>
      <c r="EU4" s="47" t="s">
        <v>154</v>
      </c>
      <c r="EV4" s="47" t="s">
        <v>75</v>
      </c>
      <c r="EW4" s="161"/>
      <c r="EX4" s="161"/>
      <c r="EY4" s="161"/>
      <c r="EZ4" s="161"/>
      <c r="FA4" s="161"/>
      <c r="FB4" s="161"/>
      <c r="FC4" s="161"/>
      <c r="FD4" s="161"/>
      <c r="FE4" s="161"/>
      <c r="FF4" s="161"/>
      <c r="FG4" s="161"/>
      <c r="FH4" s="161"/>
      <c r="FI4" s="47" t="s">
        <v>154</v>
      </c>
      <c r="FJ4" s="47" t="s">
        <v>75</v>
      </c>
      <c r="FK4" s="161"/>
      <c r="FL4" s="161"/>
      <c r="FM4" s="161"/>
      <c r="FN4" s="47" t="s">
        <v>154</v>
      </c>
      <c r="FO4" s="47" t="s">
        <v>75</v>
      </c>
      <c r="FP4" s="159"/>
      <c r="FQ4" s="161"/>
      <c r="FR4" s="161"/>
      <c r="FS4" s="161"/>
      <c r="FT4" s="161"/>
      <c r="FU4" s="161"/>
      <c r="FV4" s="161"/>
      <c r="FW4" s="161"/>
      <c r="FX4" s="161"/>
      <c r="FY4" s="161"/>
      <c r="FZ4" s="161"/>
      <c r="GA4" s="161"/>
      <c r="GB4" s="161"/>
      <c r="GC4" s="47" t="s">
        <v>154</v>
      </c>
      <c r="GD4" s="47" t="s">
        <v>75</v>
      </c>
      <c r="GE4" s="161"/>
      <c r="GF4" s="161"/>
      <c r="GG4" s="161"/>
      <c r="GH4" s="161"/>
      <c r="GI4" s="161"/>
      <c r="GJ4" s="161"/>
      <c r="GK4" s="161"/>
      <c r="GL4" s="161"/>
      <c r="GM4" s="161"/>
      <c r="GN4" s="161"/>
      <c r="GO4" s="161"/>
      <c r="GP4" s="161"/>
      <c r="GQ4" s="47" t="s">
        <v>154</v>
      </c>
      <c r="GR4" s="47" t="s">
        <v>75</v>
      </c>
      <c r="GS4" s="161"/>
      <c r="GT4" s="161"/>
      <c r="GU4" s="161"/>
      <c r="GV4" s="47" t="s">
        <v>154</v>
      </c>
      <c r="GW4" s="47" t="s">
        <v>75</v>
      </c>
      <c r="GX4" s="161"/>
      <c r="GY4" s="161"/>
      <c r="GZ4" s="161"/>
      <c r="HA4" s="47" t="s">
        <v>154</v>
      </c>
      <c r="HB4" s="47" t="s">
        <v>75</v>
      </c>
      <c r="HC4" s="169"/>
    </row>
    <row r="5" spans="1:211" ht="30" customHeight="1">
      <c r="A5" s="48" t="s">
        <v>155</v>
      </c>
      <c r="B5" s="49">
        <f>SUM('[1]Произв. прогр. Вода (СВОД)'!N12)</f>
        <v>476.87380463875638</v>
      </c>
      <c r="C5" s="49">
        <f>SUM('[1]ПОЛНАЯ СЕБЕСТОИМОСТЬ ВОДА 2015'!C8)</f>
        <v>583.57000000000005</v>
      </c>
      <c r="D5" s="50">
        <v>591.22900000000004</v>
      </c>
      <c r="E5" s="49">
        <f>SUM('[1]Произв. прогр. Вода (СВОД)'!O12)</f>
        <v>477.36526964341147</v>
      </c>
      <c r="F5" s="49">
        <f>SUM('[1]ПОЛНАЯ СЕБЕСТОИМОСТЬ ВОДА 2015'!D8)</f>
        <v>498.61128100000002</v>
      </c>
      <c r="G5" s="50">
        <v>531.79999999999995</v>
      </c>
      <c r="H5" s="49">
        <f>SUM('[1]Произв. прогр. Вода (СВОД)'!P12)</f>
        <v>479.17263585736464</v>
      </c>
      <c r="I5" s="49">
        <f>SUM('[1]ПОЛНАЯ СЕБЕСТОИМОСТЬ ВОДА 2015'!E8)</f>
        <v>537.41722199999992</v>
      </c>
      <c r="J5" s="50">
        <v>544.1</v>
      </c>
      <c r="K5" s="49">
        <f t="shared" ref="K5:M6" si="0">SUM(B5+E5+H5)</f>
        <v>1433.4117101395325</v>
      </c>
      <c r="L5" s="49">
        <f t="shared" si="0"/>
        <v>1619.5985030000002</v>
      </c>
      <c r="M5" s="49">
        <f t="shared" si="0"/>
        <v>1667.1289999999999</v>
      </c>
      <c r="N5" s="51">
        <f>SUM(L5-K5)</f>
        <v>186.18679286046768</v>
      </c>
      <c r="O5" s="51">
        <f>SUM(N5/K5*100)</f>
        <v>12.989065984562364</v>
      </c>
      <c r="P5" s="49">
        <f>SUM('[1]Произв. прогр. Вода (СВОД)'!R12)</f>
        <v>472.56872207131789</v>
      </c>
      <c r="Q5" s="49">
        <f>SUM('[1]ПОЛНАЯ СЕБЕСТОИМОСТЬ ВОДА 2015'!H8)</f>
        <v>527.18799999999999</v>
      </c>
      <c r="R5" s="50">
        <v>575.20000000000005</v>
      </c>
      <c r="S5" s="49">
        <f>SUM('[1]Произв. прогр. Вода (СВОД)'!S12)</f>
        <v>463.15656035969209</v>
      </c>
      <c r="T5" s="49">
        <f>SUM('[1]ПОЛНАЯ СЕБЕСТОИМОСТЬ ВОДА 2015'!I8)</f>
        <v>689.59</v>
      </c>
      <c r="U5" s="50">
        <v>656.58600000000001</v>
      </c>
      <c r="V5" s="49">
        <f>SUM('[1]Произв. прогр. Вода (СВОД)'!T12)</f>
        <v>446.64453193178571</v>
      </c>
      <c r="W5" s="49">
        <f>SUM('[1]ПОЛНАЯ СЕБЕСТОИМОСТЬ ВОДА 2015'!J8)</f>
        <v>545.10900000000004</v>
      </c>
      <c r="X5" s="50">
        <v>594.4</v>
      </c>
      <c r="Y5" s="49">
        <f t="shared" ref="Y5:AA6" si="1">SUM(P5+S5+V5)</f>
        <v>1382.3698143627958</v>
      </c>
      <c r="Z5" s="49">
        <f t="shared" si="1"/>
        <v>1761.8870000000002</v>
      </c>
      <c r="AA5" s="49">
        <f t="shared" si="1"/>
        <v>1826.1860000000001</v>
      </c>
      <c r="AB5" s="51">
        <f>SUM(Z5-Y5)</f>
        <v>379.51718563720442</v>
      </c>
      <c r="AC5" s="51">
        <f>SUM(AB5/Y5*100)</f>
        <v>27.454099597229931</v>
      </c>
      <c r="AD5" s="49">
        <f t="shared" ref="AD5:AF6" si="2">SUM(K5+Y5)</f>
        <v>2815.7815245023285</v>
      </c>
      <c r="AE5" s="49">
        <f t="shared" si="2"/>
        <v>3381.4855030000003</v>
      </c>
      <c r="AF5" s="49">
        <f t="shared" si="2"/>
        <v>3493.3150000000001</v>
      </c>
      <c r="AG5" s="51">
        <f>SUM(AE5-AD5)</f>
        <v>565.70397849767187</v>
      </c>
      <c r="AH5" s="51">
        <f>SUM(AG5/AD5*100)</f>
        <v>20.090478383178411</v>
      </c>
      <c r="AI5" s="49">
        <f>SUM('[1]Произв. прогр. Вода (СВОД)'!W12)</f>
        <v>434.79281299844837</v>
      </c>
      <c r="AJ5" s="49">
        <f>SUM('[1]ПОЛНАЯ СЕБЕСТОИМОСТЬ ВОДА 2015'!P8)</f>
        <v>500.01900000000001</v>
      </c>
      <c r="AK5" s="52">
        <v>604.9</v>
      </c>
      <c r="AL5" s="49">
        <f>SUM('[1]Произв. прогр. Вода (СВОД)'!X12)</f>
        <v>450.26824021084985</v>
      </c>
      <c r="AM5" s="49">
        <f>SUM('[1]ПОЛНАЯ СЕБЕСТОИМОСТЬ ВОДА 2015'!Q8)</f>
        <v>609.56600000000003</v>
      </c>
      <c r="AN5" s="52">
        <v>522.29999999999995</v>
      </c>
      <c r="AO5" s="49">
        <f>SUM('[1]Произв. прогр. Вода (СВОД)'!Y12)</f>
        <v>469.1595147162808</v>
      </c>
      <c r="AP5" s="49">
        <f>SUM('[1]ПОЛНАЯ СЕБЕСТОИМОСТЬ ВОДА 2015'!R8)</f>
        <v>491.73599999999999</v>
      </c>
      <c r="AQ5" s="52">
        <v>537.5</v>
      </c>
      <c r="AR5" s="49">
        <f t="shared" ref="AR5:AT6" si="3">SUM(AI5+AL5+AO5)</f>
        <v>1354.220567925579</v>
      </c>
      <c r="AS5" s="49">
        <f t="shared" si="3"/>
        <v>1601.3209999999999</v>
      </c>
      <c r="AT5" s="49">
        <f t="shared" si="3"/>
        <v>1664.6999999999998</v>
      </c>
      <c r="AU5" s="51">
        <f>SUM(AS5-AR5)</f>
        <v>247.10043207442095</v>
      </c>
      <c r="AV5" s="51">
        <f>SUM(AU5/AR5*100)</f>
        <v>18.246690231040734</v>
      </c>
      <c r="AW5" s="49">
        <f t="shared" ref="AW5:AY6" si="4">SUM(AD5+AR5)</f>
        <v>4170.002092427907</v>
      </c>
      <c r="AX5" s="49">
        <f t="shared" si="4"/>
        <v>4982.8065029999998</v>
      </c>
      <c r="AY5" s="49">
        <f t="shared" si="4"/>
        <v>5158.0149999999994</v>
      </c>
      <c r="AZ5" s="51">
        <f>SUM(AX5-AW5)</f>
        <v>812.80441057209282</v>
      </c>
      <c r="BA5" s="51">
        <f>SUM(AZ5/AW5*100)</f>
        <v>19.491702703171846</v>
      </c>
      <c r="BB5" s="49">
        <f>SUM('[1]Произв. прогр. Вода (СВОД)'!AB12)</f>
        <v>479.17263585736464</v>
      </c>
      <c r="BC5" s="49">
        <f>SUM('[1]ПОЛНАЯ СЕБЕСТОИМОСТЬ ВОДА 2015'!X8)</f>
        <v>571.40899999999999</v>
      </c>
      <c r="BD5" s="52">
        <v>621.21</v>
      </c>
      <c r="BE5" s="49">
        <f>SUM('[1]Произв. прогр. Вода (СВОД)'!AC12)</f>
        <v>479.17263585736464</v>
      </c>
      <c r="BF5" s="49">
        <f>SUM('[1]ПОЛНАЯ СЕБЕСТОИМОСТЬ ВОДА 2015'!Y8)</f>
        <v>572.63199999999995</v>
      </c>
      <c r="BG5" s="52">
        <v>594.51300000000003</v>
      </c>
      <c r="BH5" s="49">
        <f>SUM('[1]Произв. прогр. Вода (СВОД)'!AD12)</f>
        <v>479.17263585736464</v>
      </c>
      <c r="BI5" s="49">
        <f>SUM('[1]ПОЛНАЯ СЕБЕСТОИМОСТЬ ВОДА 2015'!Z8)</f>
        <v>589.28</v>
      </c>
      <c r="BJ5" s="52">
        <v>604.14700000000005</v>
      </c>
      <c r="BK5" s="49">
        <f t="shared" ref="BK5:BM6" si="5">SUM(BB5+BE5+BH5)</f>
        <v>1437.5179075720939</v>
      </c>
      <c r="BL5" s="49">
        <f t="shared" si="5"/>
        <v>1733.3209999999999</v>
      </c>
      <c r="BM5" s="49">
        <f t="shared" si="5"/>
        <v>1819.87</v>
      </c>
      <c r="BN5" s="51">
        <f>SUM(BL5-BK5)</f>
        <v>295.80309242790599</v>
      </c>
      <c r="BO5" s="51">
        <f>SUM(BN5/BK5*100)</f>
        <v>20.577350088633313</v>
      </c>
      <c r="BP5" s="49">
        <f t="shared" ref="BP5:BR6" si="6">SUM(AW5+BK5)</f>
        <v>5607.52</v>
      </c>
      <c r="BQ5" s="49">
        <f t="shared" si="6"/>
        <v>6716.1275029999997</v>
      </c>
      <c r="BR5" s="49">
        <f t="shared" si="6"/>
        <v>6977.8849999999993</v>
      </c>
      <c r="BS5" s="53">
        <f>SUM(BQ5-BP5)</f>
        <v>1108.6075029999993</v>
      </c>
      <c r="BT5" s="53">
        <f>SUM(BS5/BP5*100)</f>
        <v>19.770014248723129</v>
      </c>
      <c r="BU5" s="54" t="s">
        <v>155</v>
      </c>
      <c r="BV5" s="55">
        <f>SUM('[2]Произв. прогр. Вода'!CK12)</f>
        <v>0</v>
      </c>
      <c r="BW5" s="56">
        <v>563.54999999999995</v>
      </c>
      <c r="BX5" s="56">
        <v>449.52600000000001</v>
      </c>
      <c r="BY5" s="56">
        <v>538.55999999999995</v>
      </c>
      <c r="BZ5" s="55">
        <f>SUM(BW5:BY5)</f>
        <v>1551.636</v>
      </c>
      <c r="CA5" s="55">
        <f>SUM('[2]Произв. прогр. Вода'!CO12)</f>
        <v>0</v>
      </c>
      <c r="CB5" s="56">
        <v>527.78499999999997</v>
      </c>
      <c r="CC5" s="56">
        <v>586.28899999999999</v>
      </c>
      <c r="CD5" s="56">
        <v>493.12400000000002</v>
      </c>
      <c r="CE5" s="55">
        <f>SUM(CB5:CD5)</f>
        <v>1607.1980000000001</v>
      </c>
      <c r="CF5" s="55">
        <f>SUM('[2]Произв. прогр. Вода'!CP12)</f>
        <v>0</v>
      </c>
      <c r="CG5" s="55">
        <f>SUM(BZ5+CE5)</f>
        <v>3158.8339999999998</v>
      </c>
      <c r="CH5" s="55">
        <f>SUM(CG5-CF5)</f>
        <v>3158.8339999999998</v>
      </c>
      <c r="CI5" s="55">
        <f>SUM('[2]Произв. прогр. Вода'!CT12)</f>
        <v>0</v>
      </c>
      <c r="CJ5" s="56">
        <v>537.88</v>
      </c>
      <c r="CK5" s="56">
        <v>448.48</v>
      </c>
      <c r="CL5" s="56">
        <v>537.83699999999999</v>
      </c>
      <c r="CM5" s="55">
        <f>SUM(CJ5:CL5)</f>
        <v>1524.1970000000001</v>
      </c>
      <c r="CN5" s="55">
        <f>SUM('[2]Произв. прогр. Вода'!CU12)</f>
        <v>0</v>
      </c>
      <c r="CO5" s="55">
        <f>SUM(CG5+CM5)</f>
        <v>4683.0309999999999</v>
      </c>
      <c r="CP5" s="55">
        <f>SUM(CO5-CN5)</f>
        <v>4683.0309999999999</v>
      </c>
      <c r="CQ5" s="55">
        <f>SUM('[2]Произв. прогр. Вода'!CY12)</f>
        <v>0</v>
      </c>
      <c r="CR5" s="56">
        <v>636.78599999999994</v>
      </c>
      <c r="CS5" s="56">
        <v>538.90200000000004</v>
      </c>
      <c r="CT5" s="56">
        <v>473.31200000000001</v>
      </c>
      <c r="CU5" s="55">
        <f>SUM(CR5:CT5)</f>
        <v>1649</v>
      </c>
      <c r="CV5" s="57" t="s">
        <v>155</v>
      </c>
      <c r="CW5" s="58">
        <f>SUM('[2]Произв. прогр. Вода (СВОД)'!DI12)</f>
        <v>0</v>
      </c>
      <c r="CX5" s="58">
        <f>SUM('[2]ПОЛНАЯ СЕБЕСТОИМОСТЬ ВОДА 2016'!CX161)</f>
        <v>0</v>
      </c>
      <c r="CY5" s="56">
        <v>583.57000000000005</v>
      </c>
      <c r="CZ5" s="58">
        <f>SUM('[2]Произв. прогр. Вода (СВОД)'!DJ12)</f>
        <v>0</v>
      </c>
      <c r="DA5" s="58">
        <f>SUM('[2]ПОЛНАЯ СЕБЕСТОИМОСТЬ ВОДА 2016'!CY161)</f>
        <v>0</v>
      </c>
      <c r="DB5" s="56">
        <v>498.61</v>
      </c>
      <c r="DC5" s="58">
        <f>SUM('[2]Произв. прогр. Вода (СВОД)'!DK12)</f>
        <v>0</v>
      </c>
      <c r="DD5" s="58">
        <f>SUM('[2]ПОЛНАЯ СЕБЕСТОИМОСТЬ ВОДА 2016'!CZ161)</f>
        <v>0</v>
      </c>
      <c r="DE5" s="56">
        <v>537.41999999999996</v>
      </c>
      <c r="DF5" s="58">
        <f t="shared" ref="DF5:DH6" si="7">SUM(CW5+CZ5+DC5)</f>
        <v>0</v>
      </c>
      <c r="DG5" s="58">
        <f t="shared" si="7"/>
        <v>0</v>
      </c>
      <c r="DH5" s="58">
        <f t="shared" si="7"/>
        <v>1619.6</v>
      </c>
      <c r="DI5" s="59">
        <f>SUM(DG5-DF5)</f>
        <v>0</v>
      </c>
      <c r="DJ5" s="59" t="e">
        <f>SUM(DI5/DF5*100)</f>
        <v>#DIV/0!</v>
      </c>
      <c r="DK5" s="58">
        <f>SUM('[2]Произв. прогр. Вода (СВОД)'!DM12)</f>
        <v>0</v>
      </c>
      <c r="DL5" s="58">
        <f>SUM('[2]ПОЛНАЯ СЕБЕСТОИМОСТЬ ВОДА 2016'!DC161)</f>
        <v>0</v>
      </c>
      <c r="DM5" s="56">
        <v>527.19000000000005</v>
      </c>
      <c r="DN5" s="58">
        <f>SUM('[2]Произв. прогр. Вода (СВОД)'!DN12)</f>
        <v>0</v>
      </c>
      <c r="DO5" s="58">
        <f>SUM('[2]ПОЛНАЯ СЕБЕСТОИМОСТЬ ВОДА 2016'!DD161)</f>
        <v>0</v>
      </c>
      <c r="DP5" s="56">
        <v>689.59</v>
      </c>
      <c r="DQ5" s="58">
        <f>SUM('[2]Произв. прогр. Вода (СВОД)'!DO12)</f>
        <v>0</v>
      </c>
      <c r="DR5" s="58">
        <f>SUM('[2]ПОЛНАЯ СЕБЕСТОИМОСТЬ ВОДА 2016'!DE161)</f>
        <v>0</v>
      </c>
      <c r="DS5" s="56">
        <v>545.11</v>
      </c>
      <c r="DT5" s="58">
        <f t="shared" ref="DT5:DV6" si="8">SUM(DK5+DN5+DQ5)</f>
        <v>0</v>
      </c>
      <c r="DU5" s="58">
        <f t="shared" si="8"/>
        <v>0</v>
      </c>
      <c r="DV5" s="58">
        <f t="shared" si="8"/>
        <v>1761.8900000000003</v>
      </c>
      <c r="DW5" s="59">
        <f>SUM(DU5-DT5)</f>
        <v>0</v>
      </c>
      <c r="DX5" s="59" t="e">
        <f>SUM(DW5/DT5*100)</f>
        <v>#DIV/0!</v>
      </c>
      <c r="DY5" s="58">
        <f t="shared" ref="DY5:EA6" si="9">SUM(DF5+DT5)</f>
        <v>0</v>
      </c>
      <c r="DZ5" s="58">
        <f t="shared" si="9"/>
        <v>0</v>
      </c>
      <c r="EA5" s="58">
        <f t="shared" si="9"/>
        <v>3381.4900000000002</v>
      </c>
      <c r="EB5" s="59">
        <f>SUM(DZ5-DY5)</f>
        <v>0</v>
      </c>
      <c r="EC5" s="59" t="e">
        <f>SUM(EB5/DY5*100)</f>
        <v>#DIV/0!</v>
      </c>
      <c r="ED5" s="58">
        <f>SUM('[2]Произв. прогр. Вода (СВОД)'!DR12)</f>
        <v>0</v>
      </c>
      <c r="EE5" s="58">
        <f>SUM('[2]ПОЛНАЯ СЕБЕСТОИМОСТЬ ВОДА 2016'!DK161)</f>
        <v>0</v>
      </c>
      <c r="EF5" s="60">
        <v>500.02</v>
      </c>
      <c r="EG5" s="58">
        <f>SUM('[2]Произв. прогр. Вода (СВОД)'!DS12)</f>
        <v>0</v>
      </c>
      <c r="EH5" s="58">
        <f>SUM('[2]ПОЛНАЯ СЕБЕСТОИМОСТЬ ВОДА 2016'!DL161)</f>
        <v>0</v>
      </c>
      <c r="EI5" s="60">
        <v>609.57000000000005</v>
      </c>
      <c r="EJ5" s="58">
        <f>SUM('[2]Произв. прогр. Вода (СВОД)'!DT12)</f>
        <v>0</v>
      </c>
      <c r="EK5" s="58">
        <f>SUM('[2]ПОЛНАЯ СЕБЕСТОИМОСТЬ ВОДА 2016'!DM161)</f>
        <v>0</v>
      </c>
      <c r="EL5" s="60">
        <v>491.74</v>
      </c>
      <c r="EM5" s="58">
        <f t="shared" ref="EM5:EO6" si="10">SUM(ED5+EG5+EJ5)</f>
        <v>0</v>
      </c>
      <c r="EN5" s="58">
        <f t="shared" si="10"/>
        <v>0</v>
      </c>
      <c r="EO5" s="58">
        <f t="shared" si="10"/>
        <v>1601.3300000000002</v>
      </c>
      <c r="EP5" s="59">
        <f>SUM(EN5-EM5)</f>
        <v>0</v>
      </c>
      <c r="EQ5" s="59" t="e">
        <f>SUM(EP5/EM5*100)</f>
        <v>#DIV/0!</v>
      </c>
      <c r="ER5" s="58">
        <f t="shared" ref="ER5:ET6" si="11">SUM(DY5+EM5)</f>
        <v>0</v>
      </c>
      <c r="ES5" s="58">
        <f t="shared" si="11"/>
        <v>0</v>
      </c>
      <c r="ET5" s="58">
        <f t="shared" si="11"/>
        <v>4982.8200000000006</v>
      </c>
      <c r="EU5" s="59">
        <f>SUM(ES5-ER5)</f>
        <v>0</v>
      </c>
      <c r="EV5" s="59" t="e">
        <f>SUM(EU5/ER5*100)</f>
        <v>#DIV/0!</v>
      </c>
      <c r="EW5" s="58">
        <f>SUM('[2]Произв. прогр. Вода (СВОД)'!DW12)</f>
        <v>0</v>
      </c>
      <c r="EX5" s="58">
        <f>SUM('[2]ПОЛНАЯ СЕБЕСТОИМОСТЬ ВОДА 2016'!DS161)</f>
        <v>0</v>
      </c>
      <c r="EY5" s="60">
        <v>571.41</v>
      </c>
      <c r="EZ5" s="58">
        <f>SUM('[2]Произв. прогр. Вода (СВОД)'!DX12)</f>
        <v>0</v>
      </c>
      <c r="FA5" s="58">
        <f>SUM('[2]ПОЛНАЯ СЕБЕСТОИМОСТЬ ВОДА 2016'!DT161)</f>
        <v>0</v>
      </c>
      <c r="FB5" s="60">
        <v>572.63</v>
      </c>
      <c r="FC5" s="58">
        <f>SUM('[2]Произв. прогр. Вода (СВОД)'!DY12)</f>
        <v>0</v>
      </c>
      <c r="FD5" s="58">
        <f>SUM('[2]ПОЛНАЯ СЕБЕСТОИМОСТЬ ВОДА 2016'!DU161)</f>
        <v>0</v>
      </c>
      <c r="FE5" s="60">
        <v>589.28</v>
      </c>
      <c r="FF5" s="58">
        <f t="shared" ref="FF5:FH6" si="12">SUM(EW5+EZ5+FC5)</f>
        <v>0</v>
      </c>
      <c r="FG5" s="58">
        <f t="shared" si="12"/>
        <v>0</v>
      </c>
      <c r="FH5" s="58">
        <f t="shared" si="12"/>
        <v>1733.32</v>
      </c>
      <c r="FI5" s="59">
        <f>SUM(FG5-FF5)</f>
        <v>0</v>
      </c>
      <c r="FJ5" s="59" t="e">
        <f>SUM(FI5/FF5*100)</f>
        <v>#DIV/0!</v>
      </c>
      <c r="FK5" s="58">
        <v>5675.74</v>
      </c>
      <c r="FL5" s="58">
        <v>6332.03</v>
      </c>
      <c r="FM5" s="58">
        <f t="shared" ref="FM5:FM6" si="13">SUM(ET5+FH5)</f>
        <v>6716.14</v>
      </c>
      <c r="FN5" s="59">
        <f>SUM(FL5-FK5)</f>
        <v>656.29</v>
      </c>
      <c r="FO5" s="59">
        <f>SUM(FN5/FK5*100)</f>
        <v>11.563073713736006</v>
      </c>
      <c r="FP5" s="57" t="s">
        <v>155</v>
      </c>
      <c r="FQ5" s="61">
        <f>SUM('[3]Произв. прогр. Вода (СВОД)'!FT12)</f>
        <v>0</v>
      </c>
      <c r="FR5" s="61">
        <f>SUM('[3]ПОЛНАЯ СЕБЕСТОИМОСТЬ ВОДА 2017'!FR163)</f>
        <v>0</v>
      </c>
      <c r="FS5" s="62">
        <v>563.54999999999995</v>
      </c>
      <c r="FT5" s="61">
        <f>SUM('[3]Произв. прогр. Вода (СВОД)'!FU12)</f>
        <v>0</v>
      </c>
      <c r="FU5" s="61">
        <f>SUM('[3]ПОЛНАЯ СЕБЕСТОИМОСТЬ ВОДА 2017'!FS163)</f>
        <v>0</v>
      </c>
      <c r="FV5" s="62">
        <v>449.53</v>
      </c>
      <c r="FW5" s="61">
        <f>SUM('[3]Произв. прогр. Вода (СВОД)'!FV12)</f>
        <v>0</v>
      </c>
      <c r="FX5" s="61">
        <f>SUM('[3]ПОЛНАЯ СЕБЕСТОИМОСТЬ ВОДА 2017'!FT163)</f>
        <v>0</v>
      </c>
      <c r="FY5" s="62">
        <v>538.55999999999995</v>
      </c>
      <c r="FZ5" s="61">
        <f t="shared" ref="FZ5:GB6" si="14">SUM(FQ5+FT5+FW5)</f>
        <v>0</v>
      </c>
      <c r="GA5" s="61">
        <f t="shared" si="14"/>
        <v>0</v>
      </c>
      <c r="GB5" s="61">
        <f t="shared" si="14"/>
        <v>1551.6399999999999</v>
      </c>
      <c r="GC5" s="63">
        <f>SUM(GA5-FZ5)</f>
        <v>0</v>
      </c>
      <c r="GD5" s="63" t="e">
        <f>SUM(GC5/FZ5*100)</f>
        <v>#DIV/0!</v>
      </c>
      <c r="GE5" s="61">
        <f>SUM('[3]Произв. прогр. Вода (СВОД)'!FX12)</f>
        <v>0</v>
      </c>
      <c r="GF5" s="61">
        <f>SUM('[3]ПОЛНАЯ СЕБЕСТОИМОСТЬ ВОДА 2017'!FW163)</f>
        <v>0</v>
      </c>
      <c r="GG5" s="62">
        <v>527.79</v>
      </c>
      <c r="GH5" s="61">
        <f>SUM('[3]Произв. прогр. Вода (СВОД)'!FY12)</f>
        <v>0</v>
      </c>
      <c r="GI5" s="61">
        <f>SUM('[3]ПОЛНАЯ СЕБЕСТОИМОСТЬ ВОДА 2017'!FX163)</f>
        <v>0</v>
      </c>
      <c r="GJ5" s="62">
        <v>586.28499999999997</v>
      </c>
      <c r="GK5" s="61">
        <f>SUM('[3]Произв. прогр. Вода (СВОД)'!FZ12)</f>
        <v>0</v>
      </c>
      <c r="GL5" s="61">
        <f>SUM('[3]ПОЛНАЯ СЕБЕСТОИМОСТЬ ВОДА 2017'!FY163)</f>
        <v>0</v>
      </c>
      <c r="GM5" s="62">
        <v>493.11500000000001</v>
      </c>
      <c r="GN5" s="61">
        <f t="shared" ref="GN5:GP6" si="15">SUM(GE5+GH5+GK5)</f>
        <v>0</v>
      </c>
      <c r="GO5" s="61">
        <f t="shared" si="15"/>
        <v>0</v>
      </c>
      <c r="GP5" s="61">
        <f t="shared" si="15"/>
        <v>1607.1899999999998</v>
      </c>
      <c r="GQ5" s="63">
        <f>SUM(GO5-GN5)</f>
        <v>0</v>
      </c>
      <c r="GR5" s="63" t="e">
        <f>SUM(GQ5/GN5*100)</f>
        <v>#DIV/0!</v>
      </c>
      <c r="GS5" s="61">
        <v>5570.69</v>
      </c>
      <c r="GT5" s="61">
        <v>6767.77</v>
      </c>
      <c r="GU5" s="61">
        <v>6332.03</v>
      </c>
      <c r="GV5" s="63">
        <f>SUM(GT5-GS5)</f>
        <v>1197.0800000000008</v>
      </c>
      <c r="GW5" s="63">
        <f>SUM(GV5/GS5*100)</f>
        <v>21.488899938786773</v>
      </c>
      <c r="GX5" s="61">
        <v>5326.28</v>
      </c>
      <c r="GY5" s="61">
        <v>6312</v>
      </c>
      <c r="GZ5" s="61">
        <v>6767.77</v>
      </c>
      <c r="HA5" s="63">
        <f>SUM(GY5-GX5)</f>
        <v>985.72000000000025</v>
      </c>
      <c r="HB5" s="63">
        <f>SUM(HA5/GX5*100)</f>
        <v>18.506725144002949</v>
      </c>
      <c r="HC5" s="64">
        <v>6312</v>
      </c>
    </row>
    <row r="6" spans="1:211" ht="30" customHeight="1">
      <c r="A6" s="65" t="s">
        <v>156</v>
      </c>
      <c r="B6" s="66">
        <f>SUM('[1]Произв. прогр. Вода (СВОД)'!N13)</f>
        <v>46.426666666666669</v>
      </c>
      <c r="C6" s="66">
        <f>SUM('[1]ПОЛНАЯ СЕБЕСТОИМОСТЬ ВОДА 2015'!C9)</f>
        <v>38.783000000000001</v>
      </c>
      <c r="D6" s="52">
        <v>32.549999999999997</v>
      </c>
      <c r="E6" s="66">
        <f>SUM('[1]Произв. прогр. Вода (СВОД)'!O13)</f>
        <v>46.426666666666669</v>
      </c>
      <c r="F6" s="66">
        <f>SUM('[1]ПОЛНАЯ СЕБЕСТОИМОСТЬ ВОДА 2015'!D9)</f>
        <v>35.695999999999998</v>
      </c>
      <c r="G6" s="52">
        <v>28.2</v>
      </c>
      <c r="H6" s="66">
        <f>SUM('[1]Произв. прогр. Вода (СВОД)'!P13)</f>
        <v>46.426666666666669</v>
      </c>
      <c r="I6" s="66">
        <f>SUM('[1]ПОЛНАЯ СЕБЕСТОИМОСТЬ ВОДА 2015'!E9)</f>
        <v>38.915999999999997</v>
      </c>
      <c r="J6" s="52">
        <v>29</v>
      </c>
      <c r="K6" s="66">
        <f t="shared" si="0"/>
        <v>139.28</v>
      </c>
      <c r="L6" s="66">
        <f t="shared" si="0"/>
        <v>113.395</v>
      </c>
      <c r="M6" s="66">
        <f t="shared" si="0"/>
        <v>89.75</v>
      </c>
      <c r="N6" s="51">
        <f t="shared" ref="N6:N17" si="16">SUM(L6-K6)</f>
        <v>-25.885000000000005</v>
      </c>
      <c r="O6" s="51">
        <f t="shared" ref="O6:O17" si="17">SUM(N6/K6*100)</f>
        <v>-18.584865020103393</v>
      </c>
      <c r="P6" s="66">
        <f>SUM('[1]Произв. прогр. Вода (СВОД)'!R13)</f>
        <v>46.426666666666669</v>
      </c>
      <c r="Q6" s="66">
        <f>SUM('[1]ПОЛНАЯ СЕБЕСТОИМОСТЬ ВОДА 2015'!H9)</f>
        <v>96.718000000000004</v>
      </c>
      <c r="R6" s="52">
        <v>79.25</v>
      </c>
      <c r="S6" s="66">
        <f>SUM('[1]Произв. прогр. Вода (СВОД)'!S13)</f>
        <v>46.426666666666669</v>
      </c>
      <c r="T6" s="66">
        <f>SUM('[1]ПОЛНАЯ СЕБЕСТОИМОСТЬ ВОДА 2015'!I9)</f>
        <v>160.72</v>
      </c>
      <c r="U6" s="52">
        <v>149.07</v>
      </c>
      <c r="V6" s="66">
        <f>SUM('[1]Произв. прогр. Вода (СВОД)'!T13)</f>
        <v>46.426666666666669</v>
      </c>
      <c r="W6" s="66">
        <f>SUM('[1]ПОЛНАЯ СЕБЕСТОИМОСТЬ ВОДА 2015'!J9)</f>
        <v>108.465</v>
      </c>
      <c r="X6" s="52">
        <v>121</v>
      </c>
      <c r="Y6" s="66">
        <f t="shared" si="1"/>
        <v>139.28</v>
      </c>
      <c r="Z6" s="66">
        <f t="shared" si="1"/>
        <v>365.90300000000002</v>
      </c>
      <c r="AA6" s="66">
        <f t="shared" si="1"/>
        <v>349.32</v>
      </c>
      <c r="AB6" s="51">
        <f t="shared" ref="AB6:AB17" si="18">SUM(Z6-Y6)</f>
        <v>226.62300000000002</v>
      </c>
      <c r="AC6" s="51">
        <f t="shared" ref="AC6:AC17" si="19">SUM(AB6/Y6*100)</f>
        <v>162.71036760482482</v>
      </c>
      <c r="AD6" s="66">
        <f t="shared" si="2"/>
        <v>278.56</v>
      </c>
      <c r="AE6" s="66">
        <f t="shared" si="2"/>
        <v>479.298</v>
      </c>
      <c r="AF6" s="66">
        <f t="shared" si="2"/>
        <v>439.07</v>
      </c>
      <c r="AG6" s="51">
        <f t="shared" ref="AG6:AG17" si="20">SUM(AE6-AD6)</f>
        <v>200.738</v>
      </c>
      <c r="AH6" s="51">
        <f t="shared" ref="AH6:AH17" si="21">SUM(AG6/AD6*100)</f>
        <v>72.062751292360716</v>
      </c>
      <c r="AI6" s="66">
        <f>SUM('[1]Произв. прогр. Вода (СВОД)'!W13)</f>
        <v>46.426666666666669</v>
      </c>
      <c r="AJ6" s="66">
        <f>SUM('[1]ПОЛНАЯ СЕБЕСТОИМОСТЬ ВОДА 2015'!P9)</f>
        <v>40.722999999999999</v>
      </c>
      <c r="AK6" s="52">
        <v>110.42</v>
      </c>
      <c r="AL6" s="66">
        <f>SUM('[1]Произв. прогр. Вода (СВОД)'!X13)</f>
        <v>46.426666666666669</v>
      </c>
      <c r="AM6" s="66">
        <f>SUM('[1]ПОЛНАЯ СЕБЕСТОИМОСТЬ ВОДА 2015'!Q9)</f>
        <v>88.453000000000003</v>
      </c>
      <c r="AN6" s="52">
        <v>55.3</v>
      </c>
      <c r="AO6" s="66">
        <f>SUM('[1]Произв. прогр. Вода (СВОД)'!Y13)</f>
        <v>46.426666666666669</v>
      </c>
      <c r="AP6" s="66">
        <f>SUM('[1]ПОЛНАЯ СЕБЕСТОИМОСТЬ ВОДА 2015'!R9)</f>
        <v>45.823</v>
      </c>
      <c r="AQ6" s="52">
        <v>44</v>
      </c>
      <c r="AR6" s="66">
        <f t="shared" si="3"/>
        <v>139.28</v>
      </c>
      <c r="AS6" s="66">
        <f t="shared" si="3"/>
        <v>174.999</v>
      </c>
      <c r="AT6" s="66">
        <f t="shared" si="3"/>
        <v>209.72</v>
      </c>
      <c r="AU6" s="51">
        <f t="shared" ref="AU6:AU17" si="22">SUM(AS6-AR6)</f>
        <v>35.718999999999994</v>
      </c>
      <c r="AV6" s="51">
        <f t="shared" ref="AV6:AV17" si="23">SUM(AU6/AR6*100)</f>
        <v>25.645462377943705</v>
      </c>
      <c r="AW6" s="66">
        <f t="shared" si="4"/>
        <v>417.84000000000003</v>
      </c>
      <c r="AX6" s="66">
        <f t="shared" si="4"/>
        <v>654.29700000000003</v>
      </c>
      <c r="AY6" s="66">
        <f t="shared" si="4"/>
        <v>648.79</v>
      </c>
      <c r="AZ6" s="51">
        <f t="shared" ref="AZ6:AZ17" si="24">SUM(AX6-AW6)</f>
        <v>236.45699999999999</v>
      </c>
      <c r="BA6" s="51">
        <f t="shared" ref="BA6:BA17" si="25">SUM(AZ6/AW6*100)</f>
        <v>56.590321654221711</v>
      </c>
      <c r="BB6" s="66">
        <f>SUM('[1]Произв. прогр. Вода (СВОД)'!AB13)</f>
        <v>46.426666666666669</v>
      </c>
      <c r="BC6" s="66">
        <f>SUM('[1]ПОЛНАЯ СЕБЕСТОИМОСТЬ ВОДА 2015'!X9)</f>
        <v>94.358999999999995</v>
      </c>
      <c r="BD6" s="52">
        <v>50.405000000000001</v>
      </c>
      <c r="BE6" s="66">
        <f>SUM('[1]Произв. прогр. Вода (СВОД)'!AC13)</f>
        <v>46.426666666666669</v>
      </c>
      <c r="BF6" s="66">
        <f>SUM('[1]ПОЛНАЯ СЕБЕСТОИМОСТЬ ВОДА 2015'!Y9)</f>
        <v>117.82</v>
      </c>
      <c r="BG6" s="52">
        <v>42.35</v>
      </c>
      <c r="BH6" s="66">
        <f>SUM('[1]Произв. прогр. Вода (СВОД)'!AD13)</f>
        <v>46.426666666666669</v>
      </c>
      <c r="BI6" s="66">
        <f>SUM('[1]ПОЛНАЯ СЕБЕСТОИМОСТЬ ВОДА 2015'!Z9)</f>
        <v>164.5</v>
      </c>
      <c r="BJ6" s="52">
        <v>99.450999999999993</v>
      </c>
      <c r="BK6" s="66">
        <f t="shared" si="5"/>
        <v>139.28</v>
      </c>
      <c r="BL6" s="66">
        <f t="shared" si="5"/>
        <v>376.67899999999997</v>
      </c>
      <c r="BM6" s="66">
        <f t="shared" si="5"/>
        <v>192.20599999999999</v>
      </c>
      <c r="BN6" s="51">
        <f t="shared" ref="BN6:BN17" si="26">SUM(BL6-BK6)</f>
        <v>237.39899999999997</v>
      </c>
      <c r="BO6" s="51">
        <f t="shared" ref="BO6:BO17" si="27">SUM(BN6/BK6*100)</f>
        <v>170.44730040206775</v>
      </c>
      <c r="BP6" s="66">
        <f t="shared" si="6"/>
        <v>557.12</v>
      </c>
      <c r="BQ6" s="66">
        <f t="shared" si="6"/>
        <v>1030.9760000000001</v>
      </c>
      <c r="BR6" s="66">
        <f t="shared" si="6"/>
        <v>840.99599999999998</v>
      </c>
      <c r="BS6" s="53">
        <f t="shared" ref="BS6:BS17" si="28">SUM(BQ6-BP6)</f>
        <v>473.85600000000011</v>
      </c>
      <c r="BT6" s="53">
        <f t="shared" ref="BT6:BT17" si="29">SUM(BS6/BP6*100)</f>
        <v>85.054566341183246</v>
      </c>
      <c r="BU6" s="67" t="s">
        <v>156</v>
      </c>
      <c r="BV6" s="68">
        <f>SUM('[2]Произв. прогр. Вода'!CK13)</f>
        <v>0</v>
      </c>
      <c r="BW6" s="60">
        <v>140.53700000000001</v>
      </c>
      <c r="BX6" s="60">
        <v>57.023000000000003</v>
      </c>
      <c r="BY6" s="60">
        <v>97.54</v>
      </c>
      <c r="BZ6" s="68">
        <f>SUM(BW6:BY6)</f>
        <v>295.10000000000002</v>
      </c>
      <c r="CA6" s="68">
        <f>SUM('[2]Произв. прогр. Вода'!CO13)</f>
        <v>0</v>
      </c>
      <c r="CB6" s="60">
        <v>131.38999999999999</v>
      </c>
      <c r="CC6" s="60">
        <v>146.184</v>
      </c>
      <c r="CD6" s="60">
        <v>73.066000000000003</v>
      </c>
      <c r="CE6" s="68">
        <f>SUM(CB6:CD6)</f>
        <v>350.64</v>
      </c>
      <c r="CF6" s="68">
        <f>SUM('[2]Произв. прогр. Вода'!CP13)</f>
        <v>0</v>
      </c>
      <c r="CG6" s="68">
        <f>SUM(BZ6+CE6)</f>
        <v>645.74</v>
      </c>
      <c r="CH6" s="68">
        <f>SUM(CG6-CF6)</f>
        <v>645.74</v>
      </c>
      <c r="CI6" s="68">
        <f>SUM('[2]Произв. прогр. Вода'!CT13)</f>
        <v>0</v>
      </c>
      <c r="CJ6" s="60">
        <v>105.75</v>
      </c>
      <c r="CK6" s="60">
        <v>48.81</v>
      </c>
      <c r="CL6" s="60">
        <v>77.099999999999994</v>
      </c>
      <c r="CM6" s="68">
        <f>SUM(CJ6:CL6)</f>
        <v>231.66</v>
      </c>
      <c r="CN6" s="68">
        <f>SUM('[2]Произв. прогр. Вода'!CU13)</f>
        <v>0</v>
      </c>
      <c r="CO6" s="68">
        <f>SUM(CG6+CM6)</f>
        <v>877.4</v>
      </c>
      <c r="CP6" s="68">
        <f t="shared" ref="CP6:CP17" si="30">SUM(CO6-CN6)</f>
        <v>877.4</v>
      </c>
      <c r="CQ6" s="68">
        <f>SUM('[2]Произв. прогр. Вода'!CY13)</f>
        <v>0</v>
      </c>
      <c r="CR6" s="60">
        <v>147.28800000000001</v>
      </c>
      <c r="CS6" s="60">
        <v>98.734999999999999</v>
      </c>
      <c r="CT6" s="60">
        <v>61.981000000000002</v>
      </c>
      <c r="CU6" s="68">
        <f>SUM(CR6:CT6)</f>
        <v>308.00400000000002</v>
      </c>
      <c r="CV6" s="69" t="s">
        <v>156</v>
      </c>
      <c r="CW6" s="70">
        <f>SUM('[2]Произв. прогр. Вода (СВОД)'!DI13)</f>
        <v>0</v>
      </c>
      <c r="CX6" s="70">
        <f>SUM('[2]ПОЛНАЯ СЕБЕСТОИМОСТЬ ВОДА 2016'!CX162)</f>
        <v>0</v>
      </c>
      <c r="CY6" s="60">
        <v>38.78</v>
      </c>
      <c r="CZ6" s="70">
        <f>SUM('[2]Произв. прогр. Вода (СВОД)'!DJ13)</f>
        <v>0</v>
      </c>
      <c r="DA6" s="70">
        <f>SUM('[2]ПОЛНАЯ СЕБЕСТОИМОСТЬ ВОДА 2016'!CY162)</f>
        <v>0</v>
      </c>
      <c r="DB6" s="60">
        <v>35.700000000000003</v>
      </c>
      <c r="DC6" s="70">
        <f>SUM('[2]Произв. прогр. Вода (СВОД)'!DK13)</f>
        <v>0</v>
      </c>
      <c r="DD6" s="70">
        <f>SUM('[2]ПОЛНАЯ СЕБЕСТОИМОСТЬ ВОДА 2016'!CZ162)</f>
        <v>0</v>
      </c>
      <c r="DE6" s="60">
        <v>38.92</v>
      </c>
      <c r="DF6" s="70">
        <f t="shared" si="7"/>
        <v>0</v>
      </c>
      <c r="DG6" s="70">
        <f t="shared" si="7"/>
        <v>0</v>
      </c>
      <c r="DH6" s="70">
        <f t="shared" si="7"/>
        <v>113.4</v>
      </c>
      <c r="DI6" s="59">
        <f t="shared" ref="DI6:DI17" si="31">SUM(DG6-DF6)</f>
        <v>0</v>
      </c>
      <c r="DJ6" s="59" t="e">
        <f t="shared" ref="DJ6:DJ17" si="32">SUM(DI6/DF6*100)</f>
        <v>#DIV/0!</v>
      </c>
      <c r="DK6" s="70">
        <f>SUM('[2]Произв. прогр. Вода (СВОД)'!DM13)</f>
        <v>0</v>
      </c>
      <c r="DL6" s="70">
        <f>SUM('[2]ПОЛНАЯ СЕБЕСТОИМОСТЬ ВОДА 2016'!DC162)</f>
        <v>0</v>
      </c>
      <c r="DM6" s="60">
        <v>96.72</v>
      </c>
      <c r="DN6" s="70">
        <f>SUM('[2]Произв. прогр. Вода (СВОД)'!DN13)</f>
        <v>0</v>
      </c>
      <c r="DO6" s="70">
        <f>SUM('[2]ПОЛНАЯ СЕБЕСТОИМОСТЬ ВОДА 2016'!DD162)</f>
        <v>0</v>
      </c>
      <c r="DP6" s="60">
        <v>160.72</v>
      </c>
      <c r="DQ6" s="70">
        <f>SUM('[2]Произв. прогр. Вода (СВОД)'!DO13)</f>
        <v>0</v>
      </c>
      <c r="DR6" s="70">
        <f>SUM('[2]ПОЛНАЯ СЕБЕСТОИМОСТЬ ВОДА 2016'!DE162)</f>
        <v>0</v>
      </c>
      <c r="DS6" s="60">
        <v>108.47</v>
      </c>
      <c r="DT6" s="70">
        <f t="shared" si="8"/>
        <v>0</v>
      </c>
      <c r="DU6" s="70">
        <f t="shared" si="8"/>
        <v>0</v>
      </c>
      <c r="DV6" s="70">
        <f t="shared" si="8"/>
        <v>365.90999999999997</v>
      </c>
      <c r="DW6" s="59">
        <f t="shared" ref="DW6:DW17" si="33">SUM(DU6-DT6)</f>
        <v>0</v>
      </c>
      <c r="DX6" s="59" t="e">
        <f t="shared" ref="DX6:DX17" si="34">SUM(DW6/DT6*100)</f>
        <v>#DIV/0!</v>
      </c>
      <c r="DY6" s="70">
        <f t="shared" si="9"/>
        <v>0</v>
      </c>
      <c r="DZ6" s="70">
        <f t="shared" si="9"/>
        <v>0</v>
      </c>
      <c r="EA6" s="70">
        <f t="shared" si="9"/>
        <v>479.30999999999995</v>
      </c>
      <c r="EB6" s="59">
        <f t="shared" ref="EB6:EB17" si="35">SUM(DZ6-DY6)</f>
        <v>0</v>
      </c>
      <c r="EC6" s="59" t="e">
        <f t="shared" ref="EC6:EC17" si="36">SUM(EB6/DY6*100)</f>
        <v>#DIV/0!</v>
      </c>
      <c r="ED6" s="70">
        <f>SUM('[2]Произв. прогр. Вода (СВОД)'!DR13)</f>
        <v>0</v>
      </c>
      <c r="EE6" s="70">
        <f>SUM('[2]ПОЛНАЯ СЕБЕСТОИМОСТЬ ВОДА 2016'!DK162)</f>
        <v>0</v>
      </c>
      <c r="EF6" s="60">
        <v>40.72</v>
      </c>
      <c r="EG6" s="70">
        <f>SUM('[2]Произв. прогр. Вода (СВОД)'!DS13)</f>
        <v>0</v>
      </c>
      <c r="EH6" s="70">
        <f>SUM('[2]ПОЛНАЯ СЕБЕСТОИМОСТЬ ВОДА 2016'!DL162)</f>
        <v>0</v>
      </c>
      <c r="EI6" s="60">
        <v>88.45</v>
      </c>
      <c r="EJ6" s="70">
        <f>SUM('[2]Произв. прогр. Вода (СВОД)'!DT13)</f>
        <v>0</v>
      </c>
      <c r="EK6" s="70">
        <f>SUM('[2]ПОЛНАЯ СЕБЕСТОИМОСТЬ ВОДА 2016'!DM162)</f>
        <v>0</v>
      </c>
      <c r="EL6" s="60">
        <v>45.82</v>
      </c>
      <c r="EM6" s="70">
        <f t="shared" si="10"/>
        <v>0</v>
      </c>
      <c r="EN6" s="70">
        <f t="shared" si="10"/>
        <v>0</v>
      </c>
      <c r="EO6" s="70">
        <f t="shared" si="10"/>
        <v>174.99</v>
      </c>
      <c r="EP6" s="59">
        <f t="shared" ref="EP6:EP17" si="37">SUM(EN6-EM6)</f>
        <v>0</v>
      </c>
      <c r="EQ6" s="59" t="e">
        <f t="shared" ref="EQ6:EQ17" si="38">SUM(EP6/EM6*100)</f>
        <v>#DIV/0!</v>
      </c>
      <c r="ER6" s="70">
        <f t="shared" si="11"/>
        <v>0</v>
      </c>
      <c r="ES6" s="70">
        <f t="shared" si="11"/>
        <v>0</v>
      </c>
      <c r="ET6" s="70">
        <f t="shared" si="11"/>
        <v>654.29999999999995</v>
      </c>
      <c r="EU6" s="59">
        <f t="shared" ref="EU6:EU17" si="39">SUM(ES6-ER6)</f>
        <v>0</v>
      </c>
      <c r="EV6" s="59" t="e">
        <f t="shared" ref="EV6:EV17" si="40">SUM(EU6/ER6*100)</f>
        <v>#DIV/0!</v>
      </c>
      <c r="EW6" s="70">
        <f>SUM('[2]Произв. прогр. Вода (СВОД)'!DW13)</f>
        <v>0</v>
      </c>
      <c r="EX6" s="70">
        <f>SUM('[2]ПОЛНАЯ СЕБЕСТОИМОСТЬ ВОДА 2016'!DS162)</f>
        <v>0</v>
      </c>
      <c r="EY6" s="60">
        <v>94.36</v>
      </c>
      <c r="EZ6" s="70">
        <f>SUM('[2]Произв. прогр. Вода (СВОД)'!DX13)</f>
        <v>0</v>
      </c>
      <c r="FA6" s="70">
        <f>SUM('[2]ПОЛНАЯ СЕБЕСТОИМОСТЬ ВОДА 2016'!DT162)</f>
        <v>0</v>
      </c>
      <c r="FB6" s="60">
        <v>117.82</v>
      </c>
      <c r="FC6" s="70">
        <f>SUM('[2]Произв. прогр. Вода (СВОД)'!DY13)</f>
        <v>0</v>
      </c>
      <c r="FD6" s="70">
        <f>SUM('[2]ПОЛНАЯ СЕБЕСТОИМОСТЬ ВОДА 2016'!DU162)</f>
        <v>0</v>
      </c>
      <c r="FE6" s="60">
        <v>164.5</v>
      </c>
      <c r="FF6" s="70">
        <f t="shared" si="12"/>
        <v>0</v>
      </c>
      <c r="FG6" s="70">
        <f t="shared" si="12"/>
        <v>0</v>
      </c>
      <c r="FH6" s="70">
        <f t="shared" si="12"/>
        <v>376.68</v>
      </c>
      <c r="FI6" s="59">
        <f t="shared" ref="FI6:FI17" si="41">SUM(FG6-FF6)</f>
        <v>0</v>
      </c>
      <c r="FJ6" s="59" t="e">
        <f t="shared" ref="FJ6:FJ17" si="42">SUM(FI6/FF6*100)</f>
        <v>#DIV/0!</v>
      </c>
      <c r="FK6" s="70">
        <v>686.4</v>
      </c>
      <c r="FL6" s="70">
        <v>1185.4000000000001</v>
      </c>
      <c r="FM6" s="70">
        <f t="shared" si="13"/>
        <v>1030.98</v>
      </c>
      <c r="FN6" s="59">
        <f t="shared" ref="FN6:FN17" si="43">SUM(FL6-FK6)</f>
        <v>499.00000000000011</v>
      </c>
      <c r="FO6" s="59">
        <f t="shared" ref="FO6:FO17" si="44">SUM(FN6/FK6*100)</f>
        <v>72.698135198135219</v>
      </c>
      <c r="FP6" s="69" t="s">
        <v>156</v>
      </c>
      <c r="FQ6" s="71">
        <f>SUM('[3]Произв. прогр. Вода (СВОД)'!FT13)</f>
        <v>0</v>
      </c>
      <c r="FR6" s="71">
        <f>SUM('[3]ПОЛНАЯ СЕБЕСТОИМОСТЬ ВОДА 2017'!FR164)</f>
        <v>0</v>
      </c>
      <c r="FS6" s="72">
        <v>140.54</v>
      </c>
      <c r="FT6" s="71">
        <f>SUM('[3]Произв. прогр. Вода (СВОД)'!FU13)</f>
        <v>0</v>
      </c>
      <c r="FU6" s="71">
        <f>SUM('[3]ПОЛНАЯ СЕБЕСТОИМОСТЬ ВОДА 2017'!FS164)</f>
        <v>0</v>
      </c>
      <c r="FV6" s="72">
        <v>57.02</v>
      </c>
      <c r="FW6" s="71">
        <f>SUM('[3]Произв. прогр. Вода (СВОД)'!FV13)</f>
        <v>0</v>
      </c>
      <c r="FX6" s="71">
        <f>SUM('[3]ПОЛНАЯ СЕБЕСТОИМОСТЬ ВОДА 2017'!FT164)</f>
        <v>0</v>
      </c>
      <c r="FY6" s="72">
        <v>97.54</v>
      </c>
      <c r="FZ6" s="71">
        <f t="shared" si="14"/>
        <v>0</v>
      </c>
      <c r="GA6" s="71">
        <f t="shared" si="14"/>
        <v>0</v>
      </c>
      <c r="GB6" s="71">
        <f t="shared" si="14"/>
        <v>295.10000000000002</v>
      </c>
      <c r="GC6" s="73">
        <f t="shared" ref="GC6:GC17" si="45">SUM(GA6-FZ6)</f>
        <v>0</v>
      </c>
      <c r="GD6" s="73" t="e">
        <f t="shared" ref="GD6:GD17" si="46">SUM(GC6/FZ6*100)</f>
        <v>#DIV/0!</v>
      </c>
      <c r="GE6" s="71">
        <f>SUM('[3]Произв. прогр. Вода (СВОД)'!FX13)</f>
        <v>0</v>
      </c>
      <c r="GF6" s="71">
        <f>SUM('[3]ПОЛНАЯ СЕБЕСТОИМОСТЬ ВОДА 2017'!FW164)</f>
        <v>0</v>
      </c>
      <c r="GG6" s="72">
        <v>131.38999999999999</v>
      </c>
      <c r="GH6" s="71">
        <f>SUM('[3]Произв. прогр. Вода (СВОД)'!FY13)</f>
        <v>0</v>
      </c>
      <c r="GI6" s="71">
        <f>SUM('[3]ПОЛНАЯ СЕБЕСТОИМОСТЬ ВОДА 2017'!FX164)</f>
        <v>0</v>
      </c>
      <c r="GJ6" s="72">
        <v>146.18</v>
      </c>
      <c r="GK6" s="71">
        <f>SUM('[3]Произв. прогр. Вода (СВОД)'!FZ13)</f>
        <v>0</v>
      </c>
      <c r="GL6" s="71">
        <f>SUM('[3]ПОЛНАЯ СЕБЕСТОИМОСТЬ ВОДА 2017'!FY164)</f>
        <v>0</v>
      </c>
      <c r="GM6" s="72">
        <v>73.069999999999993</v>
      </c>
      <c r="GN6" s="71">
        <f t="shared" si="15"/>
        <v>0</v>
      </c>
      <c r="GO6" s="71">
        <f t="shared" si="15"/>
        <v>0</v>
      </c>
      <c r="GP6" s="71">
        <f t="shared" si="15"/>
        <v>350.64</v>
      </c>
      <c r="GQ6" s="73">
        <f t="shared" ref="GQ6:GQ17" si="47">SUM(GO6-GN6)</f>
        <v>0</v>
      </c>
      <c r="GR6" s="73" t="e">
        <f t="shared" ref="GR6:GR17" si="48">SUM(GQ6/GN6*100)</f>
        <v>#DIV/0!</v>
      </c>
      <c r="GS6" s="71">
        <v>854.2</v>
      </c>
      <c r="GT6" s="71">
        <v>1403.07</v>
      </c>
      <c r="GU6" s="71">
        <v>1185.4000000000001</v>
      </c>
      <c r="GV6" s="73">
        <f t="shared" ref="GV6:GV17" si="49">SUM(GT6-GS6)</f>
        <v>548.86999999999989</v>
      </c>
      <c r="GW6" s="73">
        <f t="shared" ref="GW6:GW17" si="50">SUM(GV6/GS6*100)</f>
        <v>64.255443690002323</v>
      </c>
      <c r="GX6" s="71">
        <v>816.42</v>
      </c>
      <c r="GY6" s="71">
        <v>1172</v>
      </c>
      <c r="GZ6" s="71">
        <v>1403.07</v>
      </c>
      <c r="HA6" s="73">
        <f t="shared" ref="HA6:HA9" si="51">SUM(GY6-GX6)</f>
        <v>355.58000000000004</v>
      </c>
      <c r="HB6" s="73">
        <f t="shared" ref="HB6" si="52">SUM(HA6/GX6*100)</f>
        <v>43.55356311702311</v>
      </c>
      <c r="HC6" s="74">
        <v>1172</v>
      </c>
    </row>
    <row r="7" spans="1:211" ht="30" customHeight="1">
      <c r="A7" s="75" t="s">
        <v>157</v>
      </c>
      <c r="B7" s="76">
        <f>SUM(B6/B5)</f>
        <v>9.7356294715823216E-2</v>
      </c>
      <c r="C7" s="76">
        <f>SUM(C6/C5)</f>
        <v>6.6458179824185615E-2</v>
      </c>
      <c r="D7" s="76">
        <f t="shared" ref="D7:I7" si="53">SUM(D6/D5)</f>
        <v>5.5054809557717896E-2</v>
      </c>
      <c r="E7" s="76">
        <f t="shared" si="53"/>
        <v>9.7256062849622613E-2</v>
      </c>
      <c r="F7" s="76">
        <f t="shared" si="53"/>
        <v>7.1590839117015484E-2</v>
      </c>
      <c r="G7" s="76">
        <f t="shared" si="53"/>
        <v>5.3027453930048894E-2</v>
      </c>
      <c r="H7" s="76">
        <f t="shared" si="53"/>
        <v>9.6889227790725715E-2</v>
      </c>
      <c r="I7" s="76">
        <f t="shared" si="53"/>
        <v>7.2413012473202809E-2</v>
      </c>
      <c r="J7" s="77">
        <f t="shared" ref="J7" si="54">SUM(I7-H7)</f>
        <v>-2.4476215317522906E-2</v>
      </c>
      <c r="K7" s="76">
        <f t="shared" ref="K7:Q7" si="55">SUM(K6/K5)</f>
        <v>9.7166779798695854E-2</v>
      </c>
      <c r="L7" s="76">
        <f t="shared" si="55"/>
        <v>7.0014265751639798E-2</v>
      </c>
      <c r="M7" s="76">
        <f t="shared" si="55"/>
        <v>5.3835066152649255E-2</v>
      </c>
      <c r="N7" s="51">
        <f t="shared" si="16"/>
        <v>-2.7152514047056056E-2</v>
      </c>
      <c r="O7" s="51">
        <f t="shared" si="17"/>
        <v>-27.944235780283101</v>
      </c>
      <c r="P7" s="76">
        <f t="shared" si="55"/>
        <v>9.8243206751335035E-2</v>
      </c>
      <c r="Q7" s="76">
        <f t="shared" si="55"/>
        <v>0.18346016980659652</v>
      </c>
      <c r="R7" s="77">
        <f t="shared" ref="R7" si="56">SUM(Q7-P7)</f>
        <v>8.5216963055261483E-2</v>
      </c>
      <c r="S7" s="76">
        <f t="shared" ref="S7:W7" si="57">SUM(S6/S5)</f>
        <v>0.10023968273408726</v>
      </c>
      <c r="T7" s="76">
        <f t="shared" si="57"/>
        <v>0.23306602473933785</v>
      </c>
      <c r="U7" s="76">
        <f t="shared" si="57"/>
        <v>0.22703804223666052</v>
      </c>
      <c r="V7" s="76">
        <f t="shared" si="57"/>
        <v>0.10394544956336157</v>
      </c>
      <c r="W7" s="76">
        <f t="shared" si="57"/>
        <v>0.19897855291327055</v>
      </c>
      <c r="X7" s="77">
        <f t="shared" ref="X7" si="58">SUM(W7-V7)</f>
        <v>9.5033103349908971E-2</v>
      </c>
      <c r="Y7" s="76">
        <f t="shared" ref="Y7:AA7" si="59">SUM(Y6/Y5)</f>
        <v>0.10075451485766217</v>
      </c>
      <c r="Z7" s="76">
        <f t="shared" si="59"/>
        <v>0.20767676928202547</v>
      </c>
      <c r="AA7" s="76">
        <f t="shared" si="59"/>
        <v>0.19128391083931207</v>
      </c>
      <c r="AB7" s="51">
        <f t="shared" si="18"/>
        <v>0.1069222544243633</v>
      </c>
      <c r="AC7" s="51">
        <f t="shared" si="19"/>
        <v>106.12155155073143</v>
      </c>
      <c r="AD7" s="76">
        <f t="shared" ref="AD7:AJ7" si="60">SUM(AD6/AD5)</f>
        <v>9.8928129748714691E-2</v>
      </c>
      <c r="AE7" s="76">
        <f t="shared" si="60"/>
        <v>0.14174184676372986</v>
      </c>
      <c r="AF7" s="76">
        <f t="shared" si="60"/>
        <v>0.12568863672471564</v>
      </c>
      <c r="AG7" s="51">
        <f t="shared" si="20"/>
        <v>4.2813717015015171E-2</v>
      </c>
      <c r="AH7" s="51">
        <f t="shared" si="21"/>
        <v>43.277596699508436</v>
      </c>
      <c r="AI7" s="76">
        <f t="shared" si="60"/>
        <v>0.10677882724531684</v>
      </c>
      <c r="AJ7" s="76">
        <f t="shared" si="60"/>
        <v>8.1442905169603549E-2</v>
      </c>
      <c r="AK7" s="77">
        <f t="shared" ref="AK7" si="61">SUM(AJ7-AI7)</f>
        <v>-2.5335922075713294E-2</v>
      </c>
      <c r="AL7" s="76">
        <f t="shared" ref="AL7:AM7" si="62">SUM(AL6/AL5)</f>
        <v>0.10310890824750636</v>
      </c>
      <c r="AM7" s="76">
        <f t="shared" si="62"/>
        <v>0.14510815891962478</v>
      </c>
      <c r="AN7" s="77">
        <f t="shared" ref="AN7" si="63">SUM(AM7-AL7)</f>
        <v>4.1999250672118418E-2</v>
      </c>
      <c r="AO7" s="76">
        <f t="shared" ref="AO7:AP7" si="64">SUM(AO6/AO5)</f>
        <v>9.895710352318593E-2</v>
      </c>
      <c r="AP7" s="76">
        <f t="shared" si="64"/>
        <v>9.3186181202921894E-2</v>
      </c>
      <c r="AQ7" s="77">
        <f t="shared" ref="AQ7" si="65">SUM(AP7-AO7)</f>
        <v>-5.7709223202640353E-3</v>
      </c>
      <c r="AR7" s="76">
        <f t="shared" ref="AR7:AS7" si="66">SUM(AR6/AR5)</f>
        <v>0.10284882928144547</v>
      </c>
      <c r="AS7" s="76">
        <f t="shared" si="66"/>
        <v>0.10928414727590534</v>
      </c>
      <c r="AT7" s="77">
        <f t="shared" ref="AT7" si="67">SUM(AS7-AR7)</f>
        <v>6.4353179944598715E-3</v>
      </c>
      <c r="AU7" s="51">
        <f t="shared" si="22"/>
        <v>6.4353179944598715E-3</v>
      </c>
      <c r="AV7" s="51">
        <f t="shared" si="23"/>
        <v>6.2570648975008218</v>
      </c>
      <c r="AW7" s="76">
        <f t="shared" ref="AW7:AX7" si="68">SUM(AW6/AW5)</f>
        <v>0.10020138856974059</v>
      </c>
      <c r="AX7" s="76">
        <f t="shared" si="68"/>
        <v>0.13131093884662534</v>
      </c>
      <c r="AY7" s="77">
        <f t="shared" ref="AY7" si="69">SUM(AX7-AW7)</f>
        <v>3.1109550276884751E-2</v>
      </c>
      <c r="AZ7" s="51">
        <f t="shared" si="24"/>
        <v>3.1109550276884751E-2</v>
      </c>
      <c r="BA7" s="51">
        <f t="shared" si="25"/>
        <v>31.04702511705451</v>
      </c>
      <c r="BB7" s="76">
        <f t="shared" ref="BB7:BC7" si="70">SUM(BB6/BB5)</f>
        <v>9.6889227790725715E-2</v>
      </c>
      <c r="BC7" s="76">
        <f t="shared" si="70"/>
        <v>0.16513390583627488</v>
      </c>
      <c r="BD7" s="77">
        <f t="shared" ref="BD7" si="71">SUM(BC7-BB7)</f>
        <v>6.8244678045549165E-2</v>
      </c>
      <c r="BE7" s="76">
        <f t="shared" ref="BE7:BF7" si="72">SUM(BE6/BE5)</f>
        <v>9.6889227790725715E-2</v>
      </c>
      <c r="BF7" s="76">
        <f t="shared" si="72"/>
        <v>0.20575168694728901</v>
      </c>
      <c r="BG7" s="77">
        <f t="shared" ref="BG7" si="73">SUM(BF7-BE7)</f>
        <v>0.1088624591565633</v>
      </c>
      <c r="BH7" s="76">
        <f t="shared" ref="BH7:BI7" si="74">SUM(BH6/BH5)</f>
        <v>9.6889227790725715E-2</v>
      </c>
      <c r="BI7" s="76">
        <f t="shared" si="74"/>
        <v>0.27915422210154767</v>
      </c>
      <c r="BJ7" s="77">
        <f t="shared" ref="BJ7" si="75">SUM(BI7-BH7)</f>
        <v>0.18226499431082194</v>
      </c>
      <c r="BK7" s="76">
        <f t="shared" ref="BK7:BL7" si="76">SUM(BK6/BK5)</f>
        <v>9.6889227790725715E-2</v>
      </c>
      <c r="BL7" s="76">
        <f t="shared" si="76"/>
        <v>0.21731635398174948</v>
      </c>
      <c r="BM7" s="77">
        <f t="shared" ref="BM7" si="77">SUM(BL7-BK7)</f>
        <v>0.12042712619102376</v>
      </c>
      <c r="BN7" s="51">
        <f t="shared" si="26"/>
        <v>0.12042712619102376</v>
      </c>
      <c r="BO7" s="51">
        <f t="shared" si="27"/>
        <v>124.29361750218335</v>
      </c>
      <c r="BP7" s="76">
        <f t="shared" ref="BP7:BQ7" si="78">SUM(BP6/BP5)</f>
        <v>9.9352298342226142E-2</v>
      </c>
      <c r="BQ7" s="76">
        <f t="shared" si="78"/>
        <v>0.15350750853664968</v>
      </c>
      <c r="BR7" s="77">
        <f t="shared" ref="BR7" si="79">SUM(BQ7-BP7)</f>
        <v>5.4155210194423542E-2</v>
      </c>
      <c r="BS7" s="78">
        <f t="shared" si="28"/>
        <v>5.4155210194423542E-2</v>
      </c>
      <c r="BT7" s="78">
        <f>SUM(BS7/BP7)</f>
        <v>0.54508261105225797</v>
      </c>
      <c r="BU7" s="79" t="s">
        <v>157</v>
      </c>
      <c r="BV7" s="80">
        <f>SUM('[2]Произв. прогр. Вода'!CK14)</f>
        <v>0</v>
      </c>
      <c r="BW7" s="81">
        <f t="shared" ref="BW7:BZ7" si="80">SUM(BW6/BW5)</f>
        <v>0.24937804986247897</v>
      </c>
      <c r="BX7" s="81">
        <f t="shared" si="80"/>
        <v>0.12685139458006878</v>
      </c>
      <c r="BY7" s="81">
        <f t="shared" si="80"/>
        <v>0.18111259655377304</v>
      </c>
      <c r="BZ7" s="81">
        <f t="shared" si="80"/>
        <v>0.19018635814069795</v>
      </c>
      <c r="CA7" s="80">
        <f>SUM('[2]Произв. прогр. Вода'!CO14)</f>
        <v>0</v>
      </c>
      <c r="CB7" s="81">
        <f t="shared" ref="CB7:CE7" si="81">SUM(CB6/CB5)</f>
        <v>0.24894606705381925</v>
      </c>
      <c r="CC7" s="81">
        <f t="shared" si="81"/>
        <v>0.24933778392567488</v>
      </c>
      <c r="CD7" s="81">
        <f t="shared" si="81"/>
        <v>0.14816962873435485</v>
      </c>
      <c r="CE7" s="81">
        <f t="shared" si="81"/>
        <v>0.2181685143958616</v>
      </c>
      <c r="CF7" s="80">
        <f>SUM('[2]Произв. прогр. Вода'!CP14)</f>
        <v>0</v>
      </c>
      <c r="CG7" s="81">
        <f t="shared" ref="CG7" si="82">SUM(CG6/CG5)</f>
        <v>0.20442353096110782</v>
      </c>
      <c r="CH7" s="80">
        <f t="shared" ref="CH7:CH17" si="83">SUM(CG7-CF7)</f>
        <v>0.20442353096110782</v>
      </c>
      <c r="CI7" s="80">
        <f>SUM('[2]Произв. прогр. Вода'!CT14)</f>
        <v>0</v>
      </c>
      <c r="CJ7" s="81">
        <f t="shared" ref="CJ7:CM7" si="84">SUM(CJ6/CJ5)</f>
        <v>0.19660519074886593</v>
      </c>
      <c r="CK7" s="81">
        <f t="shared" si="84"/>
        <v>0.10883428469496968</v>
      </c>
      <c r="CL7" s="81">
        <f t="shared" si="84"/>
        <v>0.14335198210610278</v>
      </c>
      <c r="CM7" s="81">
        <f t="shared" si="84"/>
        <v>0.15198822724359121</v>
      </c>
      <c r="CN7" s="80">
        <f>SUM('[2]Произв. прогр. Вода'!CU14)</f>
        <v>0</v>
      </c>
      <c r="CO7" s="81">
        <f t="shared" ref="CO7" si="85">SUM(CO6/CO5)</f>
        <v>0.18735729060943648</v>
      </c>
      <c r="CP7" s="80">
        <f t="shared" si="30"/>
        <v>0.18735729060943648</v>
      </c>
      <c r="CQ7" s="80">
        <f>SUM('[2]Произв. прогр. Вода'!CY14)</f>
        <v>0</v>
      </c>
      <c r="CR7" s="81">
        <f t="shared" ref="CR7:CU7" si="86">SUM(CR6/CR5)</f>
        <v>0.23129905494153455</v>
      </c>
      <c r="CS7" s="81">
        <f t="shared" si="86"/>
        <v>0.18321513002364065</v>
      </c>
      <c r="CT7" s="81">
        <f t="shared" si="86"/>
        <v>0.13095167669528768</v>
      </c>
      <c r="CU7" s="81">
        <f t="shared" si="86"/>
        <v>0.18678229229836266</v>
      </c>
      <c r="CV7" s="82" t="s">
        <v>157</v>
      </c>
      <c r="CW7" s="83" t="e">
        <f t="shared" ref="CW7:DH7" si="87">SUM(CW6/CW5)</f>
        <v>#DIV/0!</v>
      </c>
      <c r="CX7" s="83" t="e">
        <f t="shared" si="87"/>
        <v>#DIV/0!</v>
      </c>
      <c r="CY7" s="83">
        <f t="shared" si="87"/>
        <v>6.6453039052727175E-2</v>
      </c>
      <c r="CZ7" s="83" t="e">
        <f t="shared" si="87"/>
        <v>#DIV/0!</v>
      </c>
      <c r="DA7" s="83" t="e">
        <f t="shared" si="87"/>
        <v>#DIV/0!</v>
      </c>
      <c r="DB7" s="83">
        <f t="shared" si="87"/>
        <v>7.1599045346062054E-2</v>
      </c>
      <c r="DC7" s="83" t="e">
        <f t="shared" si="87"/>
        <v>#DIV/0!</v>
      </c>
      <c r="DD7" s="83" t="e">
        <f t="shared" si="87"/>
        <v>#DIV/0!</v>
      </c>
      <c r="DE7" s="83">
        <f t="shared" si="87"/>
        <v>7.2420081128353991E-2</v>
      </c>
      <c r="DF7" s="83" t="e">
        <f t="shared" si="87"/>
        <v>#DIV/0!</v>
      </c>
      <c r="DG7" s="83" t="e">
        <f t="shared" si="87"/>
        <v>#DIV/0!</v>
      </c>
      <c r="DH7" s="83">
        <f t="shared" si="87"/>
        <v>7.0017288219313412E-2</v>
      </c>
      <c r="DI7" s="84" t="e">
        <f t="shared" si="31"/>
        <v>#DIV/0!</v>
      </c>
      <c r="DJ7" s="84" t="e">
        <f t="shared" si="32"/>
        <v>#DIV/0!</v>
      </c>
      <c r="DK7" s="83" t="e">
        <f t="shared" ref="DK7:DV7" si="88">SUM(DK6/DK5)</f>
        <v>#DIV/0!</v>
      </c>
      <c r="DL7" s="83" t="e">
        <f t="shared" si="88"/>
        <v>#DIV/0!</v>
      </c>
      <c r="DM7" s="83">
        <f t="shared" si="88"/>
        <v>0.18346326751266145</v>
      </c>
      <c r="DN7" s="83" t="e">
        <f t="shared" si="88"/>
        <v>#DIV/0!</v>
      </c>
      <c r="DO7" s="83" t="e">
        <f t="shared" si="88"/>
        <v>#DIV/0!</v>
      </c>
      <c r="DP7" s="83">
        <f t="shared" si="88"/>
        <v>0.23306602473933785</v>
      </c>
      <c r="DQ7" s="83" t="e">
        <f t="shared" si="88"/>
        <v>#DIV/0!</v>
      </c>
      <c r="DR7" s="83" t="e">
        <f t="shared" si="88"/>
        <v>#DIV/0!</v>
      </c>
      <c r="DS7" s="83">
        <f t="shared" si="88"/>
        <v>0.1989873603492873</v>
      </c>
      <c r="DT7" s="83" t="e">
        <f t="shared" si="88"/>
        <v>#DIV/0!</v>
      </c>
      <c r="DU7" s="83" t="e">
        <f t="shared" si="88"/>
        <v>#DIV/0!</v>
      </c>
      <c r="DV7" s="83">
        <f t="shared" si="88"/>
        <v>0.20768038867352667</v>
      </c>
      <c r="DW7" s="84" t="e">
        <f t="shared" si="33"/>
        <v>#DIV/0!</v>
      </c>
      <c r="DX7" s="84" t="e">
        <f t="shared" si="34"/>
        <v>#DIV/0!</v>
      </c>
      <c r="DY7" s="83" t="e">
        <f t="shared" ref="DY7:EA7" si="89">SUM(DY6/DY5)</f>
        <v>#DIV/0!</v>
      </c>
      <c r="DZ7" s="83" t="e">
        <f t="shared" si="89"/>
        <v>#DIV/0!</v>
      </c>
      <c r="EA7" s="83">
        <f t="shared" si="89"/>
        <v>0.14174520699454971</v>
      </c>
      <c r="EB7" s="84" t="e">
        <f t="shared" si="35"/>
        <v>#DIV/0!</v>
      </c>
      <c r="EC7" s="84" t="e">
        <f t="shared" si="36"/>
        <v>#DIV/0!</v>
      </c>
      <c r="ED7" s="83" t="e">
        <f t="shared" ref="ED7:EO7" si="90">SUM(ED6/ED5)</f>
        <v>#DIV/0!</v>
      </c>
      <c r="EE7" s="83" t="e">
        <f t="shared" si="90"/>
        <v>#DIV/0!</v>
      </c>
      <c r="EF7" s="83">
        <f t="shared" si="90"/>
        <v>8.1436742530298784E-2</v>
      </c>
      <c r="EG7" s="83" t="e">
        <f t="shared" si="90"/>
        <v>#DIV/0!</v>
      </c>
      <c r="EH7" s="83" t="e">
        <f t="shared" si="90"/>
        <v>#DIV/0!</v>
      </c>
      <c r="EI7" s="83">
        <f t="shared" si="90"/>
        <v>0.14510228521744836</v>
      </c>
      <c r="EJ7" s="83" t="e">
        <f t="shared" si="90"/>
        <v>#DIV/0!</v>
      </c>
      <c r="EK7" s="83" t="e">
        <f t="shared" si="90"/>
        <v>#DIV/0!</v>
      </c>
      <c r="EL7" s="83">
        <f t="shared" si="90"/>
        <v>9.3179322406149595E-2</v>
      </c>
      <c r="EM7" s="83" t="e">
        <f t="shared" si="90"/>
        <v>#DIV/0!</v>
      </c>
      <c r="EN7" s="83" t="e">
        <f t="shared" si="90"/>
        <v>#DIV/0!</v>
      </c>
      <c r="EO7" s="83">
        <f t="shared" si="90"/>
        <v>0.10927791273503899</v>
      </c>
      <c r="EP7" s="84" t="e">
        <f t="shared" si="37"/>
        <v>#DIV/0!</v>
      </c>
      <c r="EQ7" s="84" t="e">
        <f t="shared" si="38"/>
        <v>#DIV/0!</v>
      </c>
      <c r="ER7" s="83" t="e">
        <f t="shared" ref="ER7:ET7" si="91">SUM(ER6/ER5)</f>
        <v>#DIV/0!</v>
      </c>
      <c r="ES7" s="83" t="e">
        <f t="shared" si="91"/>
        <v>#DIV/0!</v>
      </c>
      <c r="ET7" s="83">
        <f t="shared" si="91"/>
        <v>0.13131118523245872</v>
      </c>
      <c r="EU7" s="84" t="e">
        <f t="shared" si="39"/>
        <v>#DIV/0!</v>
      </c>
      <c r="EV7" s="84" t="e">
        <f t="shared" si="40"/>
        <v>#DIV/0!</v>
      </c>
      <c r="EW7" s="83" t="e">
        <f t="shared" ref="EW7:FH7" si="92">SUM(EW6/EW5)</f>
        <v>#DIV/0!</v>
      </c>
      <c r="EX7" s="83" t="e">
        <f t="shared" si="92"/>
        <v>#DIV/0!</v>
      </c>
      <c r="EY7" s="83">
        <f t="shared" si="92"/>
        <v>0.16513536689942424</v>
      </c>
      <c r="EZ7" s="83" t="e">
        <f t="shared" si="92"/>
        <v>#DIV/0!</v>
      </c>
      <c r="FA7" s="83" t="e">
        <f t="shared" si="92"/>
        <v>#DIV/0!</v>
      </c>
      <c r="FB7" s="83">
        <f t="shared" si="92"/>
        <v>0.20575240556729477</v>
      </c>
      <c r="FC7" s="83" t="e">
        <f t="shared" si="92"/>
        <v>#DIV/0!</v>
      </c>
      <c r="FD7" s="83" t="e">
        <f t="shared" si="92"/>
        <v>#DIV/0!</v>
      </c>
      <c r="FE7" s="83">
        <f t="shared" si="92"/>
        <v>0.27915422210154767</v>
      </c>
      <c r="FF7" s="83" t="e">
        <f t="shared" si="92"/>
        <v>#DIV/0!</v>
      </c>
      <c r="FG7" s="83" t="e">
        <f t="shared" si="92"/>
        <v>#DIV/0!</v>
      </c>
      <c r="FH7" s="83">
        <f t="shared" si="92"/>
        <v>0.21731705628504835</v>
      </c>
      <c r="FI7" s="84" t="e">
        <f t="shared" si="41"/>
        <v>#DIV/0!</v>
      </c>
      <c r="FJ7" s="84" t="e">
        <f t="shared" si="42"/>
        <v>#DIV/0!</v>
      </c>
      <c r="FK7" s="83">
        <f t="shared" ref="FK7:FM7" si="93">SUM(FK6/FK5)</f>
        <v>0.120935772251724</v>
      </c>
      <c r="FL7" s="83">
        <f t="shared" si="93"/>
        <v>0.18720694627157486</v>
      </c>
      <c r="FM7" s="83">
        <f t="shared" si="93"/>
        <v>0.15350781847906683</v>
      </c>
      <c r="FN7" s="85">
        <f t="shared" si="43"/>
        <v>6.6271174019850859E-2</v>
      </c>
      <c r="FO7" s="85">
        <f>SUM(FN7/FK7)</f>
        <v>0.54798652860056574</v>
      </c>
      <c r="FP7" s="82" t="s">
        <v>157</v>
      </c>
      <c r="FQ7" s="83">
        <f>SUM('[3]Произв. прогр. Вода (СВОД)'!FT14)</f>
        <v>0</v>
      </c>
      <c r="FR7" s="83">
        <f>SUM('[3]ПОЛНАЯ СЕБЕСТОИМОСТЬ ВОДА 2017'!FR165)</f>
        <v>0</v>
      </c>
      <c r="FS7" s="83">
        <f t="shared" ref="FS7:FV7" si="94">SUM(FS6/FS5)</f>
        <v>0.2493833732588058</v>
      </c>
      <c r="FT7" s="83">
        <f>SUM('[3]Произв. прогр. Вода (СВОД)'!FU14)</f>
        <v>0</v>
      </c>
      <c r="FU7" s="83">
        <f>SUM('[3]ПОЛНАЯ СЕБЕСТОИМОСТЬ ВОДА 2017'!FS165)</f>
        <v>0</v>
      </c>
      <c r="FV7" s="83">
        <f t="shared" si="94"/>
        <v>0.12684359219629393</v>
      </c>
      <c r="FW7" s="83">
        <f>SUM('[3]Произв. прогр. Вода (СВОД)'!FV14)</f>
        <v>0</v>
      </c>
      <c r="FX7" s="83">
        <f>SUM('[3]ПОЛНАЯ СЕБЕСТОИМОСТЬ ВОДА 2017'!FT165)</f>
        <v>0</v>
      </c>
      <c r="FY7" s="83">
        <f>SUM(FY6/FY5)</f>
        <v>0.18111259655377304</v>
      </c>
      <c r="FZ7" s="83" t="e">
        <f t="shared" ref="FZ7:GB7" si="95">SUM(FZ6/FZ5)</f>
        <v>#DIV/0!</v>
      </c>
      <c r="GA7" s="83" t="e">
        <f t="shared" si="95"/>
        <v>#DIV/0!</v>
      </c>
      <c r="GB7" s="83">
        <f t="shared" si="95"/>
        <v>0.19018586785594599</v>
      </c>
      <c r="GC7" s="85" t="e">
        <f t="shared" si="45"/>
        <v>#DIV/0!</v>
      </c>
      <c r="GD7" s="86" t="e">
        <f>SUM(GC7/FZ7*100)</f>
        <v>#DIV/0!</v>
      </c>
      <c r="GE7" s="83">
        <f>SUM('[3]Произв. прогр. Вода (СВОД)'!FX14)</f>
        <v>0</v>
      </c>
      <c r="GF7" s="83">
        <f>SUM('[3]ПОЛНАЯ СЕБЕСТОИМОСТЬ ВОДА 2017'!FW165)</f>
        <v>0</v>
      </c>
      <c r="GG7" s="83">
        <f t="shared" ref="GG7:GP7" si="96">SUM(GG6/GG5)</f>
        <v>0.24894370867200968</v>
      </c>
      <c r="GH7" s="83">
        <f>SUM('[3]Произв. прогр. Вода (СВОД)'!FY14)</f>
        <v>0</v>
      </c>
      <c r="GI7" s="83">
        <f>SUM('[3]ПОЛНАЯ СЕБЕСТОИМОСТЬ ВОДА 2017'!FX165)</f>
        <v>0</v>
      </c>
      <c r="GJ7" s="83">
        <f t="shared" si="96"/>
        <v>0.24933266244232757</v>
      </c>
      <c r="GK7" s="83">
        <f>SUM('[3]Произв. прогр. Вода (СВОД)'!FZ14)</f>
        <v>0</v>
      </c>
      <c r="GL7" s="83">
        <f>SUM('[3]ПОЛНАЯ СЕБЕСТОИМОСТЬ ВОДА 2017'!FY165)</f>
        <v>0</v>
      </c>
      <c r="GM7" s="83">
        <f t="shared" si="96"/>
        <v>0.14818044472384737</v>
      </c>
      <c r="GN7" s="83" t="e">
        <f t="shared" si="96"/>
        <v>#DIV/0!</v>
      </c>
      <c r="GO7" s="83" t="e">
        <f t="shared" si="96"/>
        <v>#DIV/0!</v>
      </c>
      <c r="GP7" s="83">
        <f t="shared" si="96"/>
        <v>0.2181696003583895</v>
      </c>
      <c r="GQ7" s="85" t="e">
        <f t="shared" si="47"/>
        <v>#DIV/0!</v>
      </c>
      <c r="GR7" s="85" t="e">
        <f t="shared" si="48"/>
        <v>#DIV/0!</v>
      </c>
      <c r="GS7" s="83">
        <f t="shared" ref="GS7:GU7" si="97">SUM(GS6/GS5)</f>
        <v>0.15333827586887802</v>
      </c>
      <c r="GT7" s="83">
        <f t="shared" si="97"/>
        <v>0.20731644249139669</v>
      </c>
      <c r="GU7" s="83">
        <f t="shared" si="97"/>
        <v>0.18720694627157486</v>
      </c>
      <c r="GV7" s="78">
        <f t="shared" si="49"/>
        <v>5.397816662251867E-2</v>
      </c>
      <c r="GW7" s="85">
        <f>SUM(GV7/GS7)</f>
        <v>0.35202017445843886</v>
      </c>
      <c r="GX7" s="83">
        <f t="shared" ref="GX7:GZ7" si="98">SUM(GX6/GX5)</f>
        <v>0.15328146473711485</v>
      </c>
      <c r="GY7" s="83">
        <f t="shared" si="98"/>
        <v>0.18567807351077312</v>
      </c>
      <c r="GZ7" s="83">
        <f t="shared" si="98"/>
        <v>0.20731644249139669</v>
      </c>
      <c r="HA7" s="78">
        <f t="shared" si="51"/>
        <v>3.239660877365827E-2</v>
      </c>
      <c r="HB7" s="85">
        <f>SUM(HA7/GX7)</f>
        <v>0.21135372648754386</v>
      </c>
      <c r="HC7" s="87">
        <f t="shared" ref="HC7" si="99">SUM(HC6/HC5)</f>
        <v>0.18567807351077312</v>
      </c>
    </row>
    <row r="8" spans="1:211" ht="30" customHeight="1">
      <c r="A8" s="48" t="s">
        <v>158</v>
      </c>
      <c r="B8" s="49">
        <f>SUM('[1]Произв. прогр. Вода (СВОД)'!N15)</f>
        <v>430.44713797208971</v>
      </c>
      <c r="C8" s="49">
        <f>SUM(C5-C6)</f>
        <v>544.78700000000003</v>
      </c>
      <c r="D8" s="49">
        <f t="shared" ref="D8:BR8" si="100">SUM(D5-D6)</f>
        <v>558.67900000000009</v>
      </c>
      <c r="E8" s="49">
        <f t="shared" si="100"/>
        <v>430.93860297674479</v>
      </c>
      <c r="F8" s="49">
        <f t="shared" si="100"/>
        <v>462.91528100000005</v>
      </c>
      <c r="G8" s="49">
        <f t="shared" si="100"/>
        <v>503.59999999999997</v>
      </c>
      <c r="H8" s="49">
        <f t="shared" si="100"/>
        <v>432.74596919069796</v>
      </c>
      <c r="I8" s="49">
        <f t="shared" si="100"/>
        <v>498.50122199999993</v>
      </c>
      <c r="J8" s="49">
        <f t="shared" si="100"/>
        <v>515.1</v>
      </c>
      <c r="K8" s="49">
        <f t="shared" si="100"/>
        <v>1294.1317101395325</v>
      </c>
      <c r="L8" s="49">
        <f t="shared" si="100"/>
        <v>1506.2035030000002</v>
      </c>
      <c r="M8" s="49">
        <f t="shared" si="100"/>
        <v>1577.3789999999999</v>
      </c>
      <c r="N8" s="51">
        <f t="shared" si="16"/>
        <v>212.07179286046767</v>
      </c>
      <c r="O8" s="51">
        <f t="shared" si="17"/>
        <v>16.387187733588739</v>
      </c>
      <c r="P8" s="49">
        <f t="shared" si="100"/>
        <v>426.14205540465122</v>
      </c>
      <c r="Q8" s="49">
        <f t="shared" si="100"/>
        <v>430.46999999999997</v>
      </c>
      <c r="R8" s="49">
        <f t="shared" si="100"/>
        <v>495.95000000000005</v>
      </c>
      <c r="S8" s="49">
        <f t="shared" si="100"/>
        <v>416.72989369302542</v>
      </c>
      <c r="T8" s="49">
        <f t="shared" si="100"/>
        <v>528.87</v>
      </c>
      <c r="U8" s="49">
        <f t="shared" si="100"/>
        <v>507.51600000000002</v>
      </c>
      <c r="V8" s="49">
        <f t="shared" si="100"/>
        <v>400.21786526511903</v>
      </c>
      <c r="W8" s="49">
        <f t="shared" si="100"/>
        <v>436.64400000000001</v>
      </c>
      <c r="X8" s="49">
        <f t="shared" si="100"/>
        <v>473.4</v>
      </c>
      <c r="Y8" s="49">
        <f t="shared" si="100"/>
        <v>1243.0898143627958</v>
      </c>
      <c r="Z8" s="49">
        <f t="shared" si="100"/>
        <v>1395.9840000000002</v>
      </c>
      <c r="AA8" s="49">
        <f t="shared" si="100"/>
        <v>1476.8660000000002</v>
      </c>
      <c r="AB8" s="51">
        <f t="shared" si="18"/>
        <v>152.89418563720437</v>
      </c>
      <c r="AC8" s="51">
        <f t="shared" si="19"/>
        <v>12.299528470963901</v>
      </c>
      <c r="AD8" s="49">
        <f t="shared" si="100"/>
        <v>2537.2215245023285</v>
      </c>
      <c r="AE8" s="49">
        <f t="shared" si="100"/>
        <v>2902.1875030000001</v>
      </c>
      <c r="AF8" s="49">
        <f t="shared" si="100"/>
        <v>3054.2449999999999</v>
      </c>
      <c r="AG8" s="51">
        <f t="shared" si="20"/>
        <v>364.96597849767159</v>
      </c>
      <c r="AH8" s="51">
        <f t="shared" si="21"/>
        <v>14.384474314644599</v>
      </c>
      <c r="AI8" s="49">
        <f t="shared" si="100"/>
        <v>388.36614633178169</v>
      </c>
      <c r="AJ8" s="49">
        <f t="shared" si="100"/>
        <v>459.29599999999999</v>
      </c>
      <c r="AK8" s="49">
        <f t="shared" si="100"/>
        <v>494.47999999999996</v>
      </c>
      <c r="AL8" s="49">
        <f t="shared" si="100"/>
        <v>403.84157354418318</v>
      </c>
      <c r="AM8" s="49">
        <f t="shared" si="100"/>
        <v>521.11300000000006</v>
      </c>
      <c r="AN8" s="49">
        <f t="shared" si="100"/>
        <v>466.99999999999994</v>
      </c>
      <c r="AO8" s="49">
        <f t="shared" si="100"/>
        <v>422.73284804961412</v>
      </c>
      <c r="AP8" s="49">
        <f t="shared" si="100"/>
        <v>445.91300000000001</v>
      </c>
      <c r="AQ8" s="49">
        <f t="shared" si="100"/>
        <v>493.5</v>
      </c>
      <c r="AR8" s="49">
        <f t="shared" si="100"/>
        <v>1214.940567925579</v>
      </c>
      <c r="AS8" s="49">
        <f t="shared" si="100"/>
        <v>1426.3219999999999</v>
      </c>
      <c r="AT8" s="49">
        <f t="shared" si="100"/>
        <v>1454.9799999999998</v>
      </c>
      <c r="AU8" s="51">
        <f t="shared" si="22"/>
        <v>211.3814320744209</v>
      </c>
      <c r="AV8" s="51">
        <f t="shared" si="23"/>
        <v>17.398499783025521</v>
      </c>
      <c r="AW8" s="49">
        <f t="shared" si="100"/>
        <v>3752.1620924279068</v>
      </c>
      <c r="AX8" s="49">
        <f t="shared" si="100"/>
        <v>4328.5095029999993</v>
      </c>
      <c r="AY8" s="49">
        <f t="shared" si="100"/>
        <v>4509.2249999999995</v>
      </c>
      <c r="AZ8" s="51">
        <f t="shared" si="24"/>
        <v>576.34741057209249</v>
      </c>
      <c r="BA8" s="51">
        <f t="shared" si="25"/>
        <v>15.360408116035204</v>
      </c>
      <c r="BB8" s="49">
        <f t="shared" si="100"/>
        <v>432.74596919069796</v>
      </c>
      <c r="BC8" s="49">
        <f t="shared" si="100"/>
        <v>477.05</v>
      </c>
      <c r="BD8" s="49">
        <f t="shared" si="100"/>
        <v>570.80500000000006</v>
      </c>
      <c r="BE8" s="49">
        <f t="shared" si="100"/>
        <v>432.74596919069796</v>
      </c>
      <c r="BF8" s="49">
        <f t="shared" si="100"/>
        <v>454.81199999999995</v>
      </c>
      <c r="BG8" s="49">
        <f t="shared" si="100"/>
        <v>552.16300000000001</v>
      </c>
      <c r="BH8" s="49">
        <f t="shared" si="100"/>
        <v>432.74596919069796</v>
      </c>
      <c r="BI8" s="49">
        <f t="shared" si="100"/>
        <v>424.78</v>
      </c>
      <c r="BJ8" s="49">
        <f t="shared" si="100"/>
        <v>504.69600000000003</v>
      </c>
      <c r="BK8" s="49">
        <f t="shared" si="100"/>
        <v>1298.2379075720939</v>
      </c>
      <c r="BL8" s="49">
        <f t="shared" si="100"/>
        <v>1356.6419999999998</v>
      </c>
      <c r="BM8" s="49">
        <f t="shared" si="100"/>
        <v>1627.664</v>
      </c>
      <c r="BN8" s="51">
        <f t="shared" si="26"/>
        <v>58.40409242790588</v>
      </c>
      <c r="BO8" s="51">
        <f t="shared" si="27"/>
        <v>4.4987203106039768</v>
      </c>
      <c r="BP8" s="49">
        <f t="shared" si="100"/>
        <v>5050.4000000000005</v>
      </c>
      <c r="BQ8" s="49">
        <f t="shared" si="100"/>
        <v>5685.1515029999991</v>
      </c>
      <c r="BR8" s="49">
        <f t="shared" si="100"/>
        <v>6136.8889999999992</v>
      </c>
      <c r="BS8" s="53">
        <f t="shared" si="28"/>
        <v>634.75150299999859</v>
      </c>
      <c r="BT8" s="53">
        <f t="shared" si="29"/>
        <v>12.568341180896534</v>
      </c>
      <c r="BU8" s="54" t="s">
        <v>158</v>
      </c>
      <c r="BV8" s="55">
        <f>SUM('[2]Произв. прогр. Вода'!CK15)</f>
        <v>0</v>
      </c>
      <c r="BW8" s="55">
        <f t="shared" ref="BW8:CU8" si="101">SUM(BW5-BW6)</f>
        <v>423.01299999999992</v>
      </c>
      <c r="BX8" s="55">
        <f t="shared" si="101"/>
        <v>392.50299999999999</v>
      </c>
      <c r="BY8" s="55">
        <f t="shared" si="101"/>
        <v>441.01999999999992</v>
      </c>
      <c r="BZ8" s="55">
        <f t="shared" si="101"/>
        <v>1256.5360000000001</v>
      </c>
      <c r="CA8" s="55">
        <f>SUM('[2]Произв. прогр. Вода'!CO15)</f>
        <v>0</v>
      </c>
      <c r="CB8" s="55">
        <f t="shared" si="101"/>
        <v>396.39499999999998</v>
      </c>
      <c r="CC8" s="55">
        <f t="shared" si="101"/>
        <v>440.10500000000002</v>
      </c>
      <c r="CD8" s="55">
        <f t="shared" si="101"/>
        <v>420.05799999999999</v>
      </c>
      <c r="CE8" s="55">
        <f t="shared" si="101"/>
        <v>1256.558</v>
      </c>
      <c r="CF8" s="55">
        <f>SUM('[2]Произв. прогр. Вода'!CP15)</f>
        <v>0</v>
      </c>
      <c r="CG8" s="55">
        <f t="shared" si="101"/>
        <v>2513.0940000000001</v>
      </c>
      <c r="CH8" s="55">
        <f t="shared" si="83"/>
        <v>2513.0940000000001</v>
      </c>
      <c r="CI8" s="55">
        <f>SUM('[2]Произв. прогр. Вода'!CT15)</f>
        <v>0</v>
      </c>
      <c r="CJ8" s="55">
        <f t="shared" si="101"/>
        <v>432.13</v>
      </c>
      <c r="CK8" s="55">
        <f t="shared" si="101"/>
        <v>399.67</v>
      </c>
      <c r="CL8" s="55">
        <f t="shared" si="101"/>
        <v>460.73699999999997</v>
      </c>
      <c r="CM8" s="55">
        <f t="shared" si="101"/>
        <v>1292.537</v>
      </c>
      <c r="CN8" s="55">
        <f>SUM('[2]Произв. прогр. Вода'!CU15)</f>
        <v>0</v>
      </c>
      <c r="CO8" s="55">
        <f t="shared" si="101"/>
        <v>3805.6309999999999</v>
      </c>
      <c r="CP8" s="55">
        <f t="shared" si="30"/>
        <v>3805.6309999999999</v>
      </c>
      <c r="CQ8" s="55">
        <f>SUM('[2]Произв. прогр. Вода'!CY15)</f>
        <v>0</v>
      </c>
      <c r="CR8" s="55">
        <f t="shared" si="101"/>
        <v>489.49799999999993</v>
      </c>
      <c r="CS8" s="55">
        <f t="shared" si="101"/>
        <v>440.16700000000003</v>
      </c>
      <c r="CT8" s="55">
        <f t="shared" si="101"/>
        <v>411.33100000000002</v>
      </c>
      <c r="CU8" s="55">
        <f t="shared" si="101"/>
        <v>1340.9960000000001</v>
      </c>
      <c r="CV8" s="57" t="s">
        <v>158</v>
      </c>
      <c r="CW8" s="58">
        <f>SUM('[2]Произв. прогр. Вода (СВОД)'!DI15)</f>
        <v>0</v>
      </c>
      <c r="CX8" s="58">
        <f>SUM('[2]ПОЛНАЯ СЕБЕСТОИМОСТЬ ВОДА 2016'!CX164)</f>
        <v>0</v>
      </c>
      <c r="CY8" s="58">
        <f t="shared" ref="CY8:FM8" si="102">SUM(CY5-CY6)</f>
        <v>544.79000000000008</v>
      </c>
      <c r="CZ8" s="58">
        <f>SUM('[2]Произв. прогр. Вода (СВОД)'!DJ15)</f>
        <v>0</v>
      </c>
      <c r="DA8" s="58">
        <f>SUM('[2]ПОЛНАЯ СЕБЕСТОИМОСТЬ ВОДА 2016'!CY164)</f>
        <v>0</v>
      </c>
      <c r="DB8" s="58">
        <f t="shared" si="102"/>
        <v>462.91</v>
      </c>
      <c r="DC8" s="58">
        <f>SUM('[2]Произв. прогр. Вода (СВОД)'!DK15)</f>
        <v>0</v>
      </c>
      <c r="DD8" s="58">
        <f>SUM('[2]ПОЛНАЯ СЕБЕСТОИМОСТЬ ВОДА 2016'!CZ164)</f>
        <v>0</v>
      </c>
      <c r="DE8" s="58">
        <f t="shared" si="102"/>
        <v>498.49999999999994</v>
      </c>
      <c r="DF8" s="58">
        <f t="shared" si="102"/>
        <v>0</v>
      </c>
      <c r="DG8" s="58">
        <f t="shared" si="102"/>
        <v>0</v>
      </c>
      <c r="DH8" s="58">
        <f t="shared" si="102"/>
        <v>1506.1999999999998</v>
      </c>
      <c r="DI8" s="59">
        <f t="shared" si="31"/>
        <v>0</v>
      </c>
      <c r="DJ8" s="59" t="e">
        <f t="shared" si="32"/>
        <v>#DIV/0!</v>
      </c>
      <c r="DK8" s="58">
        <f>SUM('[2]Произв. прогр. Вода (СВОД)'!DM15)</f>
        <v>0</v>
      </c>
      <c r="DL8" s="58">
        <f>SUM('[2]ПОЛНАЯ СЕБЕСТОИМОСТЬ ВОДА 2016'!DC164)</f>
        <v>0</v>
      </c>
      <c r="DM8" s="58">
        <f t="shared" si="102"/>
        <v>430.47</v>
      </c>
      <c r="DN8" s="58">
        <f>SUM('[2]Произв. прогр. Вода (СВОД)'!DN15)</f>
        <v>0</v>
      </c>
      <c r="DO8" s="58">
        <f>SUM('[2]ПОЛНАЯ СЕБЕСТОИМОСТЬ ВОДА 2016'!DD164)</f>
        <v>0</v>
      </c>
      <c r="DP8" s="58">
        <f t="shared" si="102"/>
        <v>528.87</v>
      </c>
      <c r="DQ8" s="58">
        <f>SUM('[2]Произв. прогр. Вода (СВОД)'!DO15)</f>
        <v>0</v>
      </c>
      <c r="DR8" s="58">
        <f>SUM('[2]ПОЛНАЯ СЕБЕСТОИМОСТЬ ВОДА 2016'!DE164)</f>
        <v>0</v>
      </c>
      <c r="DS8" s="58">
        <f t="shared" si="102"/>
        <v>436.64</v>
      </c>
      <c r="DT8" s="58">
        <f t="shared" si="102"/>
        <v>0</v>
      </c>
      <c r="DU8" s="58">
        <f t="shared" si="102"/>
        <v>0</v>
      </c>
      <c r="DV8" s="58">
        <f t="shared" si="102"/>
        <v>1395.9800000000005</v>
      </c>
      <c r="DW8" s="59">
        <f t="shared" si="33"/>
        <v>0</v>
      </c>
      <c r="DX8" s="59" t="e">
        <f t="shared" si="34"/>
        <v>#DIV/0!</v>
      </c>
      <c r="DY8" s="58">
        <f t="shared" si="102"/>
        <v>0</v>
      </c>
      <c r="DZ8" s="58">
        <f t="shared" si="102"/>
        <v>0</v>
      </c>
      <c r="EA8" s="58">
        <f t="shared" si="102"/>
        <v>2902.1800000000003</v>
      </c>
      <c r="EB8" s="59">
        <f t="shared" si="35"/>
        <v>0</v>
      </c>
      <c r="EC8" s="59" t="e">
        <f t="shared" si="36"/>
        <v>#DIV/0!</v>
      </c>
      <c r="ED8" s="58">
        <f>SUM('[2]Произв. прогр. Вода (СВОД)'!DR15)</f>
        <v>0</v>
      </c>
      <c r="EE8" s="58">
        <f>SUM('[2]ПОЛНАЯ СЕБЕСТОИМОСТЬ ВОДА 2016'!DK164)</f>
        <v>0</v>
      </c>
      <c r="EF8" s="58">
        <f t="shared" si="102"/>
        <v>459.29999999999995</v>
      </c>
      <c r="EG8" s="58">
        <f>SUM('[2]Произв. прогр. Вода (СВОД)'!DS15)</f>
        <v>0</v>
      </c>
      <c r="EH8" s="58">
        <f>SUM('[2]ПОЛНАЯ СЕБЕСТОИМОСТЬ ВОДА 2016'!DL164)</f>
        <v>0</v>
      </c>
      <c r="EI8" s="58">
        <f t="shared" si="102"/>
        <v>521.12</v>
      </c>
      <c r="EJ8" s="58">
        <f>SUM('[2]Произв. прогр. Вода (СВОД)'!DT15)</f>
        <v>0</v>
      </c>
      <c r="EK8" s="58">
        <f>SUM('[2]ПОЛНАЯ СЕБЕСТОИМОСТЬ ВОДА 2016'!DM164)</f>
        <v>0</v>
      </c>
      <c r="EL8" s="58">
        <f t="shared" si="102"/>
        <v>445.92</v>
      </c>
      <c r="EM8" s="58">
        <f t="shared" si="102"/>
        <v>0</v>
      </c>
      <c r="EN8" s="58">
        <f t="shared" si="102"/>
        <v>0</v>
      </c>
      <c r="EO8" s="58">
        <f t="shared" si="102"/>
        <v>1426.3400000000001</v>
      </c>
      <c r="EP8" s="59">
        <f t="shared" si="37"/>
        <v>0</v>
      </c>
      <c r="EQ8" s="59" t="e">
        <f t="shared" si="38"/>
        <v>#DIV/0!</v>
      </c>
      <c r="ER8" s="58">
        <f t="shared" si="102"/>
        <v>0</v>
      </c>
      <c r="ES8" s="58">
        <f t="shared" si="102"/>
        <v>0</v>
      </c>
      <c r="ET8" s="58">
        <f t="shared" si="102"/>
        <v>4328.5200000000004</v>
      </c>
      <c r="EU8" s="59">
        <f t="shared" si="39"/>
        <v>0</v>
      </c>
      <c r="EV8" s="59" t="e">
        <f t="shared" si="40"/>
        <v>#DIV/0!</v>
      </c>
      <c r="EW8" s="58">
        <f>SUM('[2]Произв. прогр. Вода (СВОД)'!DW15)</f>
        <v>0</v>
      </c>
      <c r="EX8" s="58">
        <f>SUM('[2]ПОЛНАЯ СЕБЕСТОИМОСТЬ ВОДА 2016'!DS164)</f>
        <v>0</v>
      </c>
      <c r="EY8" s="58">
        <f t="shared" si="102"/>
        <v>477.04999999999995</v>
      </c>
      <c r="EZ8" s="58">
        <f>SUM('[2]Произв. прогр. Вода (СВОД)'!DX15)</f>
        <v>0</v>
      </c>
      <c r="FA8" s="58">
        <f>SUM('[2]ПОЛНАЯ СЕБЕСТОИМОСТЬ ВОДА 2016'!DT164)</f>
        <v>0</v>
      </c>
      <c r="FB8" s="58">
        <f t="shared" si="102"/>
        <v>454.81</v>
      </c>
      <c r="FC8" s="58">
        <f>SUM('[2]Произв. прогр. Вода (СВОД)'!DY15)</f>
        <v>0</v>
      </c>
      <c r="FD8" s="58">
        <f>SUM('[2]ПОЛНАЯ СЕБЕСТОИМОСТЬ ВОДА 2016'!DU164)</f>
        <v>0</v>
      </c>
      <c r="FE8" s="58">
        <f t="shared" si="102"/>
        <v>424.78</v>
      </c>
      <c r="FF8" s="58">
        <f t="shared" si="102"/>
        <v>0</v>
      </c>
      <c r="FG8" s="58">
        <f t="shared" si="102"/>
        <v>0</v>
      </c>
      <c r="FH8" s="58">
        <f t="shared" si="102"/>
        <v>1356.6399999999999</v>
      </c>
      <c r="FI8" s="59">
        <f t="shared" si="41"/>
        <v>0</v>
      </c>
      <c r="FJ8" s="59" t="e">
        <f t="shared" si="42"/>
        <v>#DIV/0!</v>
      </c>
      <c r="FK8" s="58">
        <f t="shared" si="102"/>
        <v>4989.34</v>
      </c>
      <c r="FL8" s="58">
        <f t="shared" si="102"/>
        <v>5146.6299999999992</v>
      </c>
      <c r="FM8" s="58">
        <f t="shared" si="102"/>
        <v>5685.16</v>
      </c>
      <c r="FN8" s="59">
        <f t="shared" si="43"/>
        <v>157.28999999999905</v>
      </c>
      <c r="FO8" s="59">
        <f t="shared" si="44"/>
        <v>3.1525211751453912</v>
      </c>
      <c r="FP8" s="57" t="s">
        <v>158</v>
      </c>
      <c r="FQ8" s="61">
        <f>SUM('[3]Произв. прогр. Вода (СВОД)'!FT15)</f>
        <v>0</v>
      </c>
      <c r="FR8" s="61">
        <f>SUM('[3]ПОЛНАЯ СЕБЕСТОИМОСТЬ ВОДА 2017'!FR166)</f>
        <v>0</v>
      </c>
      <c r="FS8" s="61">
        <f t="shared" ref="FS8:GU8" si="103">SUM(FS5-FS6)</f>
        <v>423.01</v>
      </c>
      <c r="FT8" s="61">
        <f>SUM('[3]Произв. прогр. Вода (СВОД)'!FU15)</f>
        <v>0</v>
      </c>
      <c r="FU8" s="61">
        <f>SUM('[3]ПОЛНАЯ СЕБЕСТОИМОСТЬ ВОДА 2017'!FS166)</f>
        <v>0</v>
      </c>
      <c r="FV8" s="61">
        <f t="shared" si="103"/>
        <v>392.51</v>
      </c>
      <c r="FW8" s="61">
        <f>SUM('[3]Произв. прогр. Вода (СВОД)'!FV15)</f>
        <v>0</v>
      </c>
      <c r="FX8" s="61">
        <f>SUM('[3]ПОЛНАЯ СЕБЕСТОИМОСТЬ ВОДА 2017'!FT166)</f>
        <v>0</v>
      </c>
      <c r="FY8" s="61">
        <f t="shared" si="103"/>
        <v>441.01999999999992</v>
      </c>
      <c r="FZ8" s="61">
        <f t="shared" si="103"/>
        <v>0</v>
      </c>
      <c r="GA8" s="61">
        <f t="shared" si="103"/>
        <v>0</v>
      </c>
      <c r="GB8" s="61">
        <f t="shared" si="103"/>
        <v>1256.54</v>
      </c>
      <c r="GC8" s="63">
        <f t="shared" si="45"/>
        <v>0</v>
      </c>
      <c r="GD8" s="63" t="e">
        <f t="shared" si="46"/>
        <v>#DIV/0!</v>
      </c>
      <c r="GE8" s="61">
        <f>SUM('[3]Произв. прогр. Вода (СВОД)'!FX15)</f>
        <v>0</v>
      </c>
      <c r="GF8" s="61">
        <f>SUM('[3]ПОЛНАЯ СЕБЕСТОИМОСТЬ ВОДА 2017'!FW166)</f>
        <v>0</v>
      </c>
      <c r="GG8" s="61">
        <f t="shared" si="103"/>
        <v>396.4</v>
      </c>
      <c r="GH8" s="61">
        <f>SUM('[3]Произв. прогр. Вода (СВОД)'!FY15)</f>
        <v>0</v>
      </c>
      <c r="GI8" s="61">
        <f>SUM('[3]ПОЛНАЯ СЕБЕСТОИМОСТЬ ВОДА 2017'!FX166)</f>
        <v>0</v>
      </c>
      <c r="GJ8" s="61">
        <f t="shared" si="103"/>
        <v>440.10499999999996</v>
      </c>
      <c r="GK8" s="61">
        <f>SUM('[3]Произв. прогр. Вода (СВОД)'!FZ15)</f>
        <v>0</v>
      </c>
      <c r="GL8" s="61">
        <f>SUM('[3]ПОЛНАЯ СЕБЕСТОИМОСТЬ ВОДА 2017'!FY166)</f>
        <v>0</v>
      </c>
      <c r="GM8" s="61">
        <f t="shared" si="103"/>
        <v>420.04500000000002</v>
      </c>
      <c r="GN8" s="61">
        <f t="shared" si="103"/>
        <v>0</v>
      </c>
      <c r="GO8" s="61">
        <f t="shared" si="103"/>
        <v>0</v>
      </c>
      <c r="GP8" s="61">
        <f t="shared" si="103"/>
        <v>1256.5499999999997</v>
      </c>
      <c r="GQ8" s="63">
        <f t="shared" si="47"/>
        <v>0</v>
      </c>
      <c r="GR8" s="63" t="e">
        <f t="shared" si="48"/>
        <v>#DIV/0!</v>
      </c>
      <c r="GS8" s="61">
        <f t="shared" si="103"/>
        <v>4716.49</v>
      </c>
      <c r="GT8" s="61">
        <f t="shared" si="103"/>
        <v>5364.7000000000007</v>
      </c>
      <c r="GU8" s="61">
        <f t="shared" si="103"/>
        <v>5146.6299999999992</v>
      </c>
      <c r="GV8" s="63">
        <f t="shared" si="49"/>
        <v>648.21000000000095</v>
      </c>
      <c r="GW8" s="63">
        <f t="shared" si="50"/>
        <v>13.743482971447008</v>
      </c>
      <c r="GX8" s="61">
        <f t="shared" ref="GX8:GZ8" si="104">SUM(GX5-GX6)</f>
        <v>4509.8599999999997</v>
      </c>
      <c r="GY8" s="61">
        <f t="shared" si="104"/>
        <v>5140</v>
      </c>
      <c r="GZ8" s="61">
        <f t="shared" si="104"/>
        <v>5364.7000000000007</v>
      </c>
      <c r="HA8" s="63">
        <f t="shared" si="51"/>
        <v>630.14000000000033</v>
      </c>
      <c r="HB8" s="63">
        <f t="shared" ref="HB8:HB9" si="105">SUM(HA8/GX8*100)</f>
        <v>13.972495820269373</v>
      </c>
      <c r="HC8" s="64">
        <f t="shared" ref="HC8" si="106">SUM(HC5-HC6)</f>
        <v>5140</v>
      </c>
    </row>
    <row r="9" spans="1:211" ht="30" customHeight="1">
      <c r="A9" s="65" t="s">
        <v>34</v>
      </c>
      <c r="B9" s="66">
        <f>SUM('[1]Произв. прогр. Вода (СВОД)'!N16)</f>
        <v>85.823595672089709</v>
      </c>
      <c r="C9" s="66">
        <f>SUM(C8-C11)</f>
        <v>187.67700000000002</v>
      </c>
      <c r="D9" s="66">
        <f t="shared" ref="D9:BR9" si="107">SUM(D8-D11)</f>
        <v>193.77900000000011</v>
      </c>
      <c r="E9" s="66">
        <f t="shared" si="107"/>
        <v>85.959892476744756</v>
      </c>
      <c r="F9" s="66">
        <f t="shared" si="107"/>
        <v>114.36528100000004</v>
      </c>
      <c r="G9" s="66">
        <f t="shared" si="107"/>
        <v>143.39999999999998</v>
      </c>
      <c r="H9" s="66">
        <f t="shared" si="107"/>
        <v>86.461124990697954</v>
      </c>
      <c r="I9" s="66">
        <f t="shared" si="107"/>
        <v>169.84122199999996</v>
      </c>
      <c r="J9" s="66">
        <f t="shared" si="107"/>
        <v>169.65000000000003</v>
      </c>
      <c r="K9" s="66">
        <f t="shared" si="107"/>
        <v>258.24461313953248</v>
      </c>
      <c r="L9" s="66">
        <f t="shared" si="107"/>
        <v>471.88350300000002</v>
      </c>
      <c r="M9" s="66">
        <f t="shared" si="107"/>
        <v>506.82899999999995</v>
      </c>
      <c r="N9" s="51">
        <f t="shared" si="16"/>
        <v>213.63888986046754</v>
      </c>
      <c r="O9" s="51">
        <f t="shared" si="17"/>
        <v>82.727336405284873</v>
      </c>
      <c r="P9" s="66">
        <f t="shared" si="107"/>
        <v>84.62967750465117</v>
      </c>
      <c r="Q9" s="66">
        <f t="shared" si="107"/>
        <v>96.109999999999957</v>
      </c>
      <c r="R9" s="66">
        <f t="shared" si="107"/>
        <v>145.55000000000007</v>
      </c>
      <c r="S9" s="66">
        <f t="shared" si="107"/>
        <v>82.019425393025415</v>
      </c>
      <c r="T9" s="66">
        <f t="shared" si="107"/>
        <v>218.62</v>
      </c>
      <c r="U9" s="66">
        <f t="shared" si="107"/>
        <v>182.26600000000002</v>
      </c>
      <c r="V9" s="66">
        <f t="shared" si="107"/>
        <v>77.440184365119023</v>
      </c>
      <c r="W9" s="66">
        <f t="shared" si="107"/>
        <v>125.09399999999994</v>
      </c>
      <c r="X9" s="66">
        <f t="shared" si="107"/>
        <v>147.44999999999999</v>
      </c>
      <c r="Y9" s="66">
        <f t="shared" si="107"/>
        <v>244.08928726279578</v>
      </c>
      <c r="Z9" s="66">
        <f t="shared" si="107"/>
        <v>439.82400000000018</v>
      </c>
      <c r="AA9" s="66">
        <f t="shared" si="107"/>
        <v>475.26600000000019</v>
      </c>
      <c r="AB9" s="51">
        <f t="shared" si="18"/>
        <v>195.7347127372044</v>
      </c>
      <c r="AC9" s="51">
        <f t="shared" si="19"/>
        <v>80.189800598036484</v>
      </c>
      <c r="AD9" s="66">
        <f t="shared" si="107"/>
        <v>502.33390040232848</v>
      </c>
      <c r="AE9" s="66">
        <f t="shared" si="107"/>
        <v>911.70750300000009</v>
      </c>
      <c r="AF9" s="66">
        <f t="shared" si="107"/>
        <v>982.0949999999998</v>
      </c>
      <c r="AG9" s="51">
        <f t="shared" si="20"/>
        <v>409.37360259767161</v>
      </c>
      <c r="AH9" s="51">
        <f t="shared" si="21"/>
        <v>81.494321261176424</v>
      </c>
      <c r="AI9" s="66">
        <f t="shared" si="107"/>
        <v>74.153375731781694</v>
      </c>
      <c r="AJ9" s="66">
        <f t="shared" si="107"/>
        <v>184.404</v>
      </c>
      <c r="AK9" s="66">
        <f t="shared" si="107"/>
        <v>190.37999999999994</v>
      </c>
      <c r="AL9" s="66">
        <f t="shared" si="107"/>
        <v>78.445138644183203</v>
      </c>
      <c r="AM9" s="66">
        <f t="shared" si="107"/>
        <v>236.26300000000003</v>
      </c>
      <c r="AN9" s="66">
        <f t="shared" si="107"/>
        <v>156.69999999999993</v>
      </c>
      <c r="AO9" s="66">
        <f t="shared" si="107"/>
        <v>83.684210249614125</v>
      </c>
      <c r="AP9" s="66">
        <f t="shared" si="107"/>
        <v>141.31600000000003</v>
      </c>
      <c r="AQ9" s="66">
        <f t="shared" si="107"/>
        <v>152.19999999999999</v>
      </c>
      <c r="AR9" s="66">
        <f t="shared" si="107"/>
        <v>236.28272462557902</v>
      </c>
      <c r="AS9" s="66">
        <f t="shared" si="107"/>
        <v>561.98299999999983</v>
      </c>
      <c r="AT9" s="66">
        <f t="shared" si="107"/>
        <v>499.27999999999986</v>
      </c>
      <c r="AU9" s="51">
        <f t="shared" si="22"/>
        <v>325.70027537442081</v>
      </c>
      <c r="AV9" s="51">
        <f t="shared" si="23"/>
        <v>137.8434567700773</v>
      </c>
      <c r="AW9" s="66">
        <f t="shared" si="107"/>
        <v>738.61662502790659</v>
      </c>
      <c r="AX9" s="66">
        <f t="shared" si="107"/>
        <v>1473.6905029999994</v>
      </c>
      <c r="AY9" s="66">
        <f t="shared" si="107"/>
        <v>1481.3749999999995</v>
      </c>
      <c r="AZ9" s="51">
        <f t="shared" si="24"/>
        <v>735.07387797209276</v>
      </c>
      <c r="BA9" s="51">
        <f t="shared" si="25"/>
        <v>99.520353734837755</v>
      </c>
      <c r="BB9" s="66">
        <f t="shared" si="107"/>
        <v>86.461124990697954</v>
      </c>
      <c r="BC9" s="66">
        <f t="shared" si="107"/>
        <v>166.58999999999997</v>
      </c>
      <c r="BD9" s="66">
        <f t="shared" si="107"/>
        <v>236.60500000000002</v>
      </c>
      <c r="BE9" s="66">
        <f t="shared" si="107"/>
        <v>86.461124990697954</v>
      </c>
      <c r="BF9" s="66">
        <f t="shared" si="107"/>
        <v>147.80199999999996</v>
      </c>
      <c r="BG9" s="66">
        <f t="shared" si="107"/>
        <v>206.10300000000001</v>
      </c>
      <c r="BH9" s="66">
        <f t="shared" si="107"/>
        <v>86.461124990697954</v>
      </c>
      <c r="BI9" s="66">
        <f t="shared" si="107"/>
        <v>116.64999999999998</v>
      </c>
      <c r="BJ9" s="66">
        <f t="shared" si="107"/>
        <v>173.79600000000005</v>
      </c>
      <c r="BK9" s="66">
        <f t="shared" si="107"/>
        <v>259.38337497209409</v>
      </c>
      <c r="BL9" s="66">
        <f t="shared" si="107"/>
        <v>431.04199999999969</v>
      </c>
      <c r="BM9" s="66">
        <f t="shared" si="107"/>
        <v>616.50399999999991</v>
      </c>
      <c r="BN9" s="51">
        <f t="shared" si="26"/>
        <v>171.6586250279056</v>
      </c>
      <c r="BO9" s="51">
        <f t="shared" si="27"/>
        <v>66.179501691800255</v>
      </c>
      <c r="BP9" s="66">
        <f t="shared" si="107"/>
        <v>998.00000000000091</v>
      </c>
      <c r="BQ9" s="66">
        <f t="shared" si="107"/>
        <v>1904.7325029999988</v>
      </c>
      <c r="BR9" s="66">
        <f t="shared" si="107"/>
        <v>2097.8789999999995</v>
      </c>
      <c r="BS9" s="53">
        <f t="shared" si="28"/>
        <v>906.73250299999791</v>
      </c>
      <c r="BT9" s="53">
        <f t="shared" si="29"/>
        <v>90.854960220440589</v>
      </c>
      <c r="BU9" s="67" t="s">
        <v>34</v>
      </c>
      <c r="BV9" s="68">
        <f>SUM('[2]Произв. прогр. Вода'!CK16)</f>
        <v>0</v>
      </c>
      <c r="BW9" s="68">
        <f t="shared" ref="BW9:BZ9" si="108">SUM(BW8-BW11)</f>
        <v>105.73299999999989</v>
      </c>
      <c r="BX9" s="68">
        <f t="shared" si="108"/>
        <v>74.37299999999999</v>
      </c>
      <c r="BY9" s="68">
        <f t="shared" si="108"/>
        <v>136.5499999999999</v>
      </c>
      <c r="BZ9" s="68">
        <f t="shared" si="108"/>
        <v>316.65600000000006</v>
      </c>
      <c r="CA9" s="68">
        <f>SUM('[2]Произв. прогр. Вода'!CO16)</f>
        <v>0</v>
      </c>
      <c r="CB9" s="68">
        <f t="shared" ref="CB9:CG9" si="109">SUM(CB8-CB11)</f>
        <v>91.694999999999993</v>
      </c>
      <c r="CC9" s="68">
        <f t="shared" si="109"/>
        <v>148.34500000000003</v>
      </c>
      <c r="CD9" s="68">
        <f t="shared" si="109"/>
        <v>133.83799999999997</v>
      </c>
      <c r="CE9" s="68">
        <f t="shared" si="109"/>
        <v>373.87800000000004</v>
      </c>
      <c r="CF9" s="68">
        <f>SUM('[2]Произв. прогр. Вода'!CP16)</f>
        <v>0</v>
      </c>
      <c r="CG9" s="68">
        <f t="shared" si="109"/>
        <v>690.53400000000033</v>
      </c>
      <c r="CH9" s="68">
        <f t="shared" si="83"/>
        <v>690.53400000000033</v>
      </c>
      <c r="CI9" s="68">
        <f>SUM('[2]Произв. прогр. Вода'!CT16)</f>
        <v>0</v>
      </c>
      <c r="CJ9" s="68">
        <f t="shared" ref="CJ9:CO9" si="110">SUM(CJ8-CJ11)</f>
        <v>171.71999999999997</v>
      </c>
      <c r="CK9" s="68">
        <f t="shared" si="110"/>
        <v>108.88700000000006</v>
      </c>
      <c r="CL9" s="68">
        <f t="shared" si="110"/>
        <v>163.360319</v>
      </c>
      <c r="CM9" s="68">
        <f t="shared" si="110"/>
        <v>443.96731899999997</v>
      </c>
      <c r="CN9" s="68">
        <f>SUM('[2]Произв. прогр. Вода'!CU16)</f>
        <v>0</v>
      </c>
      <c r="CO9" s="68">
        <f t="shared" si="110"/>
        <v>1134.501319</v>
      </c>
      <c r="CP9" s="68">
        <f t="shared" si="30"/>
        <v>1134.501319</v>
      </c>
      <c r="CQ9" s="68">
        <f>SUM('[2]Произв. прогр. Вода'!CY16)</f>
        <v>0</v>
      </c>
      <c r="CR9" s="68">
        <f t="shared" ref="CR9:CU9" si="111">SUM(CR8-CR11)</f>
        <v>193.14799999999991</v>
      </c>
      <c r="CS9" s="68">
        <f t="shared" si="111"/>
        <v>131.44700000000006</v>
      </c>
      <c r="CT9" s="68">
        <f t="shared" si="111"/>
        <v>118.791</v>
      </c>
      <c r="CU9" s="68">
        <f t="shared" si="111"/>
        <v>443.38599999999997</v>
      </c>
      <c r="CV9" s="69" t="s">
        <v>34</v>
      </c>
      <c r="CW9" s="70">
        <f>SUM('[2]Произв. прогр. Вода (СВОД)'!DI16)</f>
        <v>0</v>
      </c>
      <c r="CX9" s="70">
        <f>SUM('[2]ПОЛНАЯ СЕБЕСТОИМОСТЬ ВОДА 2016'!CX165)</f>
        <v>0</v>
      </c>
      <c r="CY9" s="70">
        <f t="shared" ref="CY9:FM9" si="112">SUM(CY8-CY11)</f>
        <v>187.68000000000006</v>
      </c>
      <c r="CZ9" s="70">
        <f>SUM('[2]Произв. прогр. Вода (СВОД)'!DJ16)</f>
        <v>0</v>
      </c>
      <c r="DA9" s="70">
        <f>SUM('[2]ПОЛНАЯ СЕБЕСТОИМОСТЬ ВОДА 2016'!CY165)</f>
        <v>0</v>
      </c>
      <c r="DB9" s="70">
        <f t="shared" si="112"/>
        <v>114.36000000000001</v>
      </c>
      <c r="DC9" s="70">
        <f>SUM('[2]Произв. прогр. Вода (СВОД)'!DK16)</f>
        <v>0</v>
      </c>
      <c r="DD9" s="70">
        <f>SUM('[2]ПОЛНАЯ СЕБЕСТОИМОСТЬ ВОДА 2016'!CZ165)</f>
        <v>0</v>
      </c>
      <c r="DE9" s="70">
        <f t="shared" si="112"/>
        <v>169.83999999999997</v>
      </c>
      <c r="DF9" s="70">
        <f t="shared" si="112"/>
        <v>0</v>
      </c>
      <c r="DG9" s="70">
        <f t="shared" si="112"/>
        <v>0</v>
      </c>
      <c r="DH9" s="70">
        <f t="shared" si="112"/>
        <v>471.87999999999965</v>
      </c>
      <c r="DI9" s="59">
        <f t="shared" si="31"/>
        <v>0</v>
      </c>
      <c r="DJ9" s="59" t="e">
        <f t="shared" si="32"/>
        <v>#DIV/0!</v>
      </c>
      <c r="DK9" s="70">
        <f>SUM('[2]Произв. прогр. Вода (СВОД)'!DM16)</f>
        <v>0</v>
      </c>
      <c r="DL9" s="70">
        <f>SUM('[2]ПОЛНАЯ СЕБЕСТОИМОСТЬ ВОДА 2016'!DC165)</f>
        <v>0</v>
      </c>
      <c r="DM9" s="70">
        <f t="shared" si="112"/>
        <v>96.110000000000014</v>
      </c>
      <c r="DN9" s="70">
        <f>SUM('[2]Произв. прогр. Вода (СВОД)'!DN16)</f>
        <v>0</v>
      </c>
      <c r="DO9" s="70">
        <f>SUM('[2]ПОЛНАЯ СЕБЕСТОИМОСТЬ ВОДА 2016'!DD165)</f>
        <v>0</v>
      </c>
      <c r="DP9" s="70">
        <f t="shared" si="112"/>
        <v>218.62</v>
      </c>
      <c r="DQ9" s="70">
        <f>SUM('[2]Произв. прогр. Вода (СВОД)'!DO16)</f>
        <v>0</v>
      </c>
      <c r="DR9" s="70">
        <f>SUM('[2]ПОЛНАЯ СЕБЕСТОИМОСТЬ ВОДА 2016'!DE165)</f>
        <v>0</v>
      </c>
      <c r="DS9" s="70">
        <f t="shared" si="112"/>
        <v>125.08999999999992</v>
      </c>
      <c r="DT9" s="70">
        <f t="shared" si="112"/>
        <v>0</v>
      </c>
      <c r="DU9" s="70">
        <f t="shared" si="112"/>
        <v>0</v>
      </c>
      <c r="DV9" s="70">
        <f t="shared" si="112"/>
        <v>439.8200000000005</v>
      </c>
      <c r="DW9" s="59">
        <f t="shared" si="33"/>
        <v>0</v>
      </c>
      <c r="DX9" s="59" t="e">
        <f t="shared" si="34"/>
        <v>#DIV/0!</v>
      </c>
      <c r="DY9" s="70">
        <f t="shared" si="112"/>
        <v>0</v>
      </c>
      <c r="DZ9" s="70">
        <f t="shared" si="112"/>
        <v>0</v>
      </c>
      <c r="EA9" s="70">
        <f t="shared" si="112"/>
        <v>911.70000000000027</v>
      </c>
      <c r="EB9" s="59">
        <f t="shared" si="35"/>
        <v>0</v>
      </c>
      <c r="EC9" s="59" t="e">
        <f t="shared" si="36"/>
        <v>#DIV/0!</v>
      </c>
      <c r="ED9" s="70">
        <f>SUM('[2]Произв. прогр. Вода (СВОД)'!DR16)</f>
        <v>0</v>
      </c>
      <c r="EE9" s="70">
        <f>SUM('[2]ПОЛНАЯ СЕБЕСТОИМОСТЬ ВОДА 2016'!DK165)</f>
        <v>0</v>
      </c>
      <c r="EF9" s="70">
        <f t="shared" si="112"/>
        <v>184.40999999999997</v>
      </c>
      <c r="EG9" s="70">
        <f>SUM('[2]Произв. прогр. Вода (СВОД)'!DS16)</f>
        <v>0</v>
      </c>
      <c r="EH9" s="70">
        <f>SUM('[2]ПОЛНАЯ СЕБЕСТОИМОСТЬ ВОДА 2016'!DL165)</f>
        <v>0</v>
      </c>
      <c r="EI9" s="70">
        <f t="shared" si="112"/>
        <v>236.26999999999998</v>
      </c>
      <c r="EJ9" s="70">
        <f>SUM('[2]Произв. прогр. Вода (СВОД)'!DT16)</f>
        <v>0</v>
      </c>
      <c r="EK9" s="70">
        <f>SUM('[2]ПОЛНАЯ СЕБЕСТОИМОСТЬ ВОДА 2016'!DM165)</f>
        <v>0</v>
      </c>
      <c r="EL9" s="70">
        <f t="shared" si="112"/>
        <v>141.32</v>
      </c>
      <c r="EM9" s="70">
        <f t="shared" si="112"/>
        <v>0</v>
      </c>
      <c r="EN9" s="70">
        <f t="shared" si="112"/>
        <v>0</v>
      </c>
      <c r="EO9" s="70">
        <f t="shared" si="112"/>
        <v>562.00000000000011</v>
      </c>
      <c r="EP9" s="59">
        <f t="shared" si="37"/>
        <v>0</v>
      </c>
      <c r="EQ9" s="59" t="e">
        <f t="shared" si="38"/>
        <v>#DIV/0!</v>
      </c>
      <c r="ER9" s="70">
        <f t="shared" si="112"/>
        <v>0</v>
      </c>
      <c r="ES9" s="70">
        <f t="shared" si="112"/>
        <v>0</v>
      </c>
      <c r="ET9" s="70">
        <f t="shared" si="112"/>
        <v>1473.7000000000003</v>
      </c>
      <c r="EU9" s="59">
        <f t="shared" si="39"/>
        <v>0</v>
      </c>
      <c r="EV9" s="59" t="e">
        <f t="shared" si="40"/>
        <v>#DIV/0!</v>
      </c>
      <c r="EW9" s="70">
        <f>SUM('[2]Произв. прогр. Вода (СВОД)'!DW16)</f>
        <v>0</v>
      </c>
      <c r="EX9" s="70">
        <f>SUM('[2]ПОЛНАЯ СЕБЕСТОИМОСТЬ ВОДА 2016'!DS165)</f>
        <v>0</v>
      </c>
      <c r="EY9" s="70">
        <f t="shared" si="112"/>
        <v>166.58999999999992</v>
      </c>
      <c r="EZ9" s="70">
        <f>SUM('[2]Произв. прогр. Вода (СВОД)'!DX16)</f>
        <v>0</v>
      </c>
      <c r="FA9" s="70">
        <f>SUM('[2]ПОЛНАЯ СЕБЕСТОИМОСТЬ ВОДА 2016'!DT165)</f>
        <v>0</v>
      </c>
      <c r="FB9" s="70">
        <f t="shared" si="112"/>
        <v>147.80000000000001</v>
      </c>
      <c r="FC9" s="70">
        <f>SUM('[2]Произв. прогр. Вода (СВОД)'!DY16)</f>
        <v>0</v>
      </c>
      <c r="FD9" s="70">
        <f>SUM('[2]ПОЛНАЯ СЕБЕСТОИМОСТЬ ВОДА 2016'!DU165)</f>
        <v>0</v>
      </c>
      <c r="FE9" s="70">
        <f t="shared" si="112"/>
        <v>116.64999999999998</v>
      </c>
      <c r="FF9" s="70">
        <f t="shared" si="112"/>
        <v>0</v>
      </c>
      <c r="FG9" s="70">
        <f t="shared" si="112"/>
        <v>0</v>
      </c>
      <c r="FH9" s="70">
        <f t="shared" si="112"/>
        <v>431.03999999999974</v>
      </c>
      <c r="FI9" s="59">
        <f t="shared" si="41"/>
        <v>0</v>
      </c>
      <c r="FJ9" s="59" t="e">
        <f t="shared" si="42"/>
        <v>#DIV/0!</v>
      </c>
      <c r="FK9" s="70">
        <v>978.7</v>
      </c>
      <c r="FL9" s="70">
        <v>1577.89</v>
      </c>
      <c r="FM9" s="70">
        <f t="shared" si="112"/>
        <v>1904.7399999999993</v>
      </c>
      <c r="FN9" s="59">
        <f t="shared" si="43"/>
        <v>599.19000000000005</v>
      </c>
      <c r="FO9" s="59">
        <f t="shared" si="44"/>
        <v>61.223050986001837</v>
      </c>
      <c r="FP9" s="69" t="s">
        <v>34</v>
      </c>
      <c r="FQ9" s="71">
        <f>SUM('[3]Произв. прогр. Вода (СВОД)'!FT16)</f>
        <v>0</v>
      </c>
      <c r="FR9" s="71">
        <f>SUM('[3]ПОЛНАЯ СЕБЕСТОИМОСТЬ ВОДА 2017'!FR167)</f>
        <v>0</v>
      </c>
      <c r="FS9" s="71">
        <f t="shared" ref="FS9:GU9" si="113">SUM(FS8-FS11)</f>
        <v>105.72999999999996</v>
      </c>
      <c r="FT9" s="71">
        <f>SUM('[3]Произв. прогр. Вода (СВОД)'!FU16)</f>
        <v>0</v>
      </c>
      <c r="FU9" s="71">
        <f>SUM('[3]ПОЛНАЯ СЕБЕСТОИМОСТЬ ВОДА 2017'!FS167)</f>
        <v>0</v>
      </c>
      <c r="FV9" s="71">
        <f t="shared" si="113"/>
        <v>74.38</v>
      </c>
      <c r="FW9" s="71">
        <f>SUM('[3]Произв. прогр. Вода (СВОД)'!FV16)</f>
        <v>0</v>
      </c>
      <c r="FX9" s="71">
        <f>SUM('[3]ПОЛНАЯ СЕБЕСТОИМОСТЬ ВОДА 2017'!FT167)</f>
        <v>0</v>
      </c>
      <c r="FY9" s="71">
        <f t="shared" si="113"/>
        <v>136.5499999999999</v>
      </c>
      <c r="FZ9" s="71">
        <f t="shared" si="113"/>
        <v>0</v>
      </c>
      <c r="GA9" s="71">
        <f t="shared" si="113"/>
        <v>0</v>
      </c>
      <c r="GB9" s="71">
        <f t="shared" si="113"/>
        <v>316.65999999999997</v>
      </c>
      <c r="GC9" s="73">
        <f t="shared" si="45"/>
        <v>0</v>
      </c>
      <c r="GD9" s="73" t="e">
        <f t="shared" si="46"/>
        <v>#DIV/0!</v>
      </c>
      <c r="GE9" s="71">
        <f>SUM('[3]Произв. прогр. Вода (СВОД)'!FX16)</f>
        <v>0</v>
      </c>
      <c r="GF9" s="71">
        <f>SUM('[3]ПОЛНАЯ СЕБЕСТОИМОСТЬ ВОДА 2017'!FW167)</f>
        <v>0</v>
      </c>
      <c r="GG9" s="71">
        <f t="shared" si="113"/>
        <v>91.699999999999989</v>
      </c>
      <c r="GH9" s="71">
        <f>SUM('[3]Произв. прогр. Вода (СВОД)'!FY16)</f>
        <v>0</v>
      </c>
      <c r="GI9" s="71">
        <f>SUM('[3]ПОЛНАЯ СЕБЕСТОИМОСТЬ ВОДА 2017'!FX167)</f>
        <v>0</v>
      </c>
      <c r="GJ9" s="71">
        <f t="shared" si="113"/>
        <v>148.34499999999997</v>
      </c>
      <c r="GK9" s="71">
        <f>SUM('[3]Произв. прогр. Вода (СВОД)'!FZ16)</f>
        <v>0</v>
      </c>
      <c r="GL9" s="71">
        <f>SUM('[3]ПОЛНАЯ СЕБЕСТОИМОСТЬ ВОДА 2017'!FY167)</f>
        <v>0</v>
      </c>
      <c r="GM9" s="71">
        <f t="shared" si="113"/>
        <v>133.82499999999999</v>
      </c>
      <c r="GN9" s="71">
        <f t="shared" si="113"/>
        <v>0</v>
      </c>
      <c r="GO9" s="71">
        <f t="shared" si="113"/>
        <v>0</v>
      </c>
      <c r="GP9" s="71">
        <f t="shared" si="113"/>
        <v>373.86999999999978</v>
      </c>
      <c r="GQ9" s="73">
        <f t="shared" si="47"/>
        <v>0</v>
      </c>
      <c r="GR9" s="73" t="e">
        <f t="shared" si="48"/>
        <v>#DIV/0!</v>
      </c>
      <c r="GS9" s="71">
        <v>925.14</v>
      </c>
      <c r="GT9" s="71">
        <v>1707.14</v>
      </c>
      <c r="GU9" s="71">
        <f t="shared" si="113"/>
        <v>1577.889999999999</v>
      </c>
      <c r="GV9" s="73">
        <f t="shared" si="49"/>
        <v>782.00000000000011</v>
      </c>
      <c r="GW9" s="73">
        <f t="shared" si="50"/>
        <v>84.527747151782449</v>
      </c>
      <c r="GX9" s="71">
        <v>888.44</v>
      </c>
      <c r="GY9" s="71">
        <v>1538</v>
      </c>
      <c r="GZ9" s="71">
        <f t="shared" ref="GZ9" si="114">SUM(GZ8-GZ11)</f>
        <v>1707.130000000001</v>
      </c>
      <c r="HA9" s="73">
        <f t="shared" si="51"/>
        <v>649.55999999999995</v>
      </c>
      <c r="HB9" s="73">
        <f t="shared" si="105"/>
        <v>73.112421772995347</v>
      </c>
      <c r="HC9" s="74">
        <v>1538</v>
      </c>
    </row>
    <row r="10" spans="1:211" ht="30" customHeight="1">
      <c r="A10" s="75" t="s">
        <v>159</v>
      </c>
      <c r="B10" s="76">
        <f>SUM(B9/B8)</f>
        <v>0.19938242841250933</v>
      </c>
      <c r="C10" s="76">
        <f>SUM(C9/C8)</f>
        <v>0.34449610581750301</v>
      </c>
      <c r="D10" s="76">
        <f t="shared" ref="D10:BR10" si="115">SUM(D9/D8)</f>
        <v>0.34685212796614884</v>
      </c>
      <c r="E10" s="76">
        <f t="shared" si="115"/>
        <v>0.19947132116493982</v>
      </c>
      <c r="F10" s="76">
        <f t="shared" si="115"/>
        <v>0.24705445184904151</v>
      </c>
      <c r="G10" s="76">
        <f t="shared" si="115"/>
        <v>0.28474980142970607</v>
      </c>
      <c r="H10" s="76">
        <f t="shared" si="115"/>
        <v>0.19979648834717897</v>
      </c>
      <c r="I10" s="76">
        <f t="shared" si="115"/>
        <v>0.34070372248756492</v>
      </c>
      <c r="J10" s="76">
        <f t="shared" si="115"/>
        <v>0.32935352358765291</v>
      </c>
      <c r="K10" s="76">
        <f t="shared" si="115"/>
        <v>0.19955048710744341</v>
      </c>
      <c r="L10" s="76">
        <f t="shared" si="115"/>
        <v>0.31329332461391834</v>
      </c>
      <c r="M10" s="76">
        <f t="shared" si="115"/>
        <v>0.32131085807532622</v>
      </c>
      <c r="N10" s="51">
        <f t="shared" si="16"/>
        <v>0.11374283750647493</v>
      </c>
      <c r="O10" s="51">
        <f t="shared" si="17"/>
        <v>56.999528868718166</v>
      </c>
      <c r="P10" s="76">
        <f t="shared" si="115"/>
        <v>0.19859499064059627</v>
      </c>
      <c r="Q10" s="76">
        <f t="shared" si="115"/>
        <v>0.22326759123748452</v>
      </c>
      <c r="R10" s="76">
        <f t="shared" si="115"/>
        <v>0.29347716503679816</v>
      </c>
      <c r="S10" s="76">
        <f t="shared" si="115"/>
        <v>0.19681675501168427</v>
      </c>
      <c r="T10" s="76">
        <f t="shared" si="115"/>
        <v>0.41337190613950497</v>
      </c>
      <c r="U10" s="76">
        <f t="shared" si="115"/>
        <v>0.35913350515057657</v>
      </c>
      <c r="V10" s="76">
        <f t="shared" si="115"/>
        <v>0.193495071275291</v>
      </c>
      <c r="W10" s="76">
        <f t="shared" si="115"/>
        <v>0.28648968038035549</v>
      </c>
      <c r="X10" s="76">
        <f t="shared" si="115"/>
        <v>0.31147021546261089</v>
      </c>
      <c r="Y10" s="76">
        <f t="shared" si="115"/>
        <v>0.19635692002505487</v>
      </c>
      <c r="Z10" s="76">
        <f t="shared" si="115"/>
        <v>0.31506378296599397</v>
      </c>
      <c r="AA10" s="76">
        <f t="shared" si="115"/>
        <v>0.32180712400447986</v>
      </c>
      <c r="AB10" s="51">
        <f t="shared" si="18"/>
        <v>0.1187068629409391</v>
      </c>
      <c r="AC10" s="51">
        <f t="shared" si="19"/>
        <v>60.4546368550659</v>
      </c>
      <c r="AD10" s="76">
        <f t="shared" si="115"/>
        <v>0.19798582644487867</v>
      </c>
      <c r="AE10" s="76">
        <f t="shared" si="115"/>
        <v>0.31414493448737041</v>
      </c>
      <c r="AF10" s="76">
        <f t="shared" si="115"/>
        <v>0.32155082516301076</v>
      </c>
      <c r="AG10" s="51">
        <f t="shared" si="20"/>
        <v>0.11615910804249174</v>
      </c>
      <c r="AH10" s="51">
        <f t="shared" si="21"/>
        <v>58.670416023356928</v>
      </c>
      <c r="AI10" s="76">
        <f t="shared" si="115"/>
        <v>0.19093676529784956</v>
      </c>
      <c r="AJ10" s="76">
        <f t="shared" si="115"/>
        <v>0.40149271929213404</v>
      </c>
      <c r="AK10" s="76">
        <f t="shared" si="115"/>
        <v>0.38501051609771875</v>
      </c>
      <c r="AL10" s="76">
        <f t="shared" si="115"/>
        <v>0.19424730830888748</v>
      </c>
      <c r="AM10" s="76">
        <f t="shared" si="115"/>
        <v>0.45338151226317519</v>
      </c>
      <c r="AN10" s="76">
        <f t="shared" si="115"/>
        <v>0.33554603854389708</v>
      </c>
      <c r="AO10" s="76">
        <f t="shared" si="115"/>
        <v>0.19796003702033704</v>
      </c>
      <c r="AP10" s="76">
        <f t="shared" si="115"/>
        <v>0.31691383745259732</v>
      </c>
      <c r="AQ10" s="76">
        <f t="shared" si="115"/>
        <v>0.30840932117527858</v>
      </c>
      <c r="AR10" s="76">
        <f t="shared" si="115"/>
        <v>0.19448089138139019</v>
      </c>
      <c r="AS10" s="76">
        <f t="shared" si="115"/>
        <v>0.39400850579322194</v>
      </c>
      <c r="AT10" s="76">
        <f t="shared" si="115"/>
        <v>0.34315248319564523</v>
      </c>
      <c r="AU10" s="51">
        <f t="shared" si="22"/>
        <v>0.19952761441183176</v>
      </c>
      <c r="AV10" s="51">
        <f t="shared" si="23"/>
        <v>102.59497115351277</v>
      </c>
      <c r="AW10" s="76">
        <f t="shared" si="115"/>
        <v>0.19685093736181605</v>
      </c>
      <c r="AX10" s="76">
        <f t="shared" si="115"/>
        <v>0.34046142257019774</v>
      </c>
      <c r="AY10" s="76">
        <f t="shared" si="115"/>
        <v>0.32852097644273676</v>
      </c>
      <c r="AZ10" s="51">
        <f t="shared" si="24"/>
        <v>0.14361048520838168</v>
      </c>
      <c r="BA10" s="51">
        <f t="shared" si="25"/>
        <v>72.953925001851871</v>
      </c>
      <c r="BB10" s="76">
        <f t="shared" si="115"/>
        <v>0.19979648834717897</v>
      </c>
      <c r="BC10" s="76">
        <f t="shared" si="115"/>
        <v>0.34920867833560415</v>
      </c>
      <c r="BD10" s="76">
        <f t="shared" si="115"/>
        <v>0.41451108522174823</v>
      </c>
      <c r="BE10" s="76">
        <f t="shared" si="115"/>
        <v>0.19979648834717897</v>
      </c>
      <c r="BF10" s="76">
        <f t="shared" si="115"/>
        <v>0.32497383534295482</v>
      </c>
      <c r="BG10" s="76">
        <f t="shared" si="115"/>
        <v>0.37326477869759472</v>
      </c>
      <c r="BH10" s="76">
        <f t="shared" si="115"/>
        <v>0.19979648834717897</v>
      </c>
      <c r="BI10" s="76">
        <f t="shared" si="115"/>
        <v>0.27461274071283953</v>
      </c>
      <c r="BJ10" s="76">
        <f t="shared" si="115"/>
        <v>0.34435779162109476</v>
      </c>
      <c r="BK10" s="76">
        <f t="shared" si="115"/>
        <v>0.19979648834717914</v>
      </c>
      <c r="BL10" s="76">
        <f t="shared" si="115"/>
        <v>0.31772715277869901</v>
      </c>
      <c r="BM10" s="76">
        <f t="shared" si="115"/>
        <v>0.37876613355090483</v>
      </c>
      <c r="BN10" s="51">
        <f t="shared" si="26"/>
        <v>0.11793066443151987</v>
      </c>
      <c r="BO10" s="51">
        <f t="shared" si="27"/>
        <v>59.02539399320974</v>
      </c>
      <c r="BP10" s="76">
        <f t="shared" si="115"/>
        <v>0.19760811024869332</v>
      </c>
      <c r="BQ10" s="76">
        <f t="shared" si="115"/>
        <v>0.33503636657613961</v>
      </c>
      <c r="BR10" s="76">
        <f t="shared" si="115"/>
        <v>0.34184731058358719</v>
      </c>
      <c r="BS10" s="78">
        <f t="shared" ref="BS10" si="116">SUM(BQ10-BP10)</f>
        <v>0.13742825632744629</v>
      </c>
      <c r="BT10" s="78">
        <f>SUM(BS10/BP10)</f>
        <v>0.69545858292197815</v>
      </c>
      <c r="BU10" s="79" t="s">
        <v>159</v>
      </c>
      <c r="BV10" s="80">
        <f>SUM('[2]Произв. прогр. Вода'!CK17)</f>
        <v>0</v>
      </c>
      <c r="BW10" s="81">
        <f t="shared" ref="BW10:BZ10" si="117">SUM(BW9/BW8)</f>
        <v>0.24995212913078299</v>
      </c>
      <c r="BX10" s="81">
        <f t="shared" si="117"/>
        <v>0.18948390203386978</v>
      </c>
      <c r="BY10" s="81">
        <f t="shared" si="117"/>
        <v>0.30962314634256932</v>
      </c>
      <c r="BZ10" s="81">
        <f t="shared" si="117"/>
        <v>0.2520071052480789</v>
      </c>
      <c r="CA10" s="80">
        <f>SUM('[2]Произв. прогр. Вода'!CO17)</f>
        <v>0</v>
      </c>
      <c r="CB10" s="81">
        <f t="shared" ref="CB10:CE10" si="118">SUM(CB9/CB8)</f>
        <v>0.23132229215807465</v>
      </c>
      <c r="CC10" s="81">
        <f t="shared" si="118"/>
        <v>0.33706729076015957</v>
      </c>
      <c r="CD10" s="81">
        <f t="shared" si="118"/>
        <v>0.31861790514643207</v>
      </c>
      <c r="CE10" s="81">
        <f t="shared" si="118"/>
        <v>0.29754137890968824</v>
      </c>
      <c r="CF10" s="80">
        <f>SUM('[2]Произв. прогр. Вода'!CP17)</f>
        <v>0</v>
      </c>
      <c r="CG10" s="81">
        <f t="shared" ref="CG10" si="119">SUM(CG9/CG8)</f>
        <v>0.27477444138579787</v>
      </c>
      <c r="CH10" s="80">
        <f t="shared" si="83"/>
        <v>0.27477444138579787</v>
      </c>
      <c r="CI10" s="80">
        <f>SUM('[2]Произв. прогр. Вода'!CT17)</f>
        <v>0</v>
      </c>
      <c r="CJ10" s="81">
        <f>SUM(CJ9/CJ8)</f>
        <v>0.39738041792978956</v>
      </c>
      <c r="CK10" s="81">
        <f t="shared" ref="CK10:CM10" si="120">SUM(CK9/CK8)</f>
        <v>0.27244226486851664</v>
      </c>
      <c r="CL10" s="81">
        <f t="shared" si="120"/>
        <v>0.35456305658108644</v>
      </c>
      <c r="CM10" s="81">
        <f t="shared" si="120"/>
        <v>0.34348519152643209</v>
      </c>
      <c r="CN10" s="80">
        <f>SUM('[2]Произв. прогр. Вода'!CU17)</f>
        <v>0</v>
      </c>
      <c r="CO10" s="81">
        <f t="shared" ref="CO10" si="121">SUM(CO9/CO8)</f>
        <v>0.29811122491907388</v>
      </c>
      <c r="CP10" s="80">
        <f t="shared" si="30"/>
        <v>0.29811122491907388</v>
      </c>
      <c r="CQ10" s="80">
        <f>SUM('[2]Произв. прогр. Вода'!CY17)</f>
        <v>0</v>
      </c>
      <c r="CR10" s="81">
        <f t="shared" ref="CR10:CU10" si="122">SUM(CR9/CR8)</f>
        <v>0.39458383895337662</v>
      </c>
      <c r="CS10" s="81">
        <f t="shared" si="122"/>
        <v>0.29862983822049372</v>
      </c>
      <c r="CT10" s="81">
        <f t="shared" si="122"/>
        <v>0.28879661391920375</v>
      </c>
      <c r="CU10" s="81">
        <f t="shared" si="122"/>
        <v>0.33063931585179968</v>
      </c>
      <c r="CV10" s="82" t="s">
        <v>159</v>
      </c>
      <c r="CW10" s="88">
        <f>SUM('[2]Произв. прогр. Вода (СВОД)'!DI17)</f>
        <v>0</v>
      </c>
      <c r="CX10" s="88">
        <f>SUM('[2]ПОЛНАЯ СЕБЕСТОИМОСТЬ ВОДА 2016'!CX166)</f>
        <v>0</v>
      </c>
      <c r="CY10" s="83">
        <f t="shared" ref="CY10:FM10" si="123">SUM(CY9/CY8)</f>
        <v>0.34449971548670139</v>
      </c>
      <c r="CZ10" s="88">
        <f>SUM('[2]Произв. прогр. Вода (СВОД)'!DJ17)</f>
        <v>0</v>
      </c>
      <c r="DA10" s="88">
        <f>SUM('[2]ПОЛНАЯ СЕБЕСТОИМОСТЬ ВОДА 2016'!CY166)</f>
        <v>0</v>
      </c>
      <c r="DB10" s="83">
        <f t="shared" si="123"/>
        <v>0.24704586204661816</v>
      </c>
      <c r="DC10" s="88">
        <f>SUM('[2]Произв. прогр. Вода (СВОД)'!DK17)</f>
        <v>0</v>
      </c>
      <c r="DD10" s="88">
        <f>SUM('[2]ПОЛНАЯ СЕБЕСТОИМОСТЬ ВОДА 2016'!CZ166)</f>
        <v>0</v>
      </c>
      <c r="DE10" s="83">
        <f t="shared" si="123"/>
        <v>0.34070210631895687</v>
      </c>
      <c r="DF10" s="83" t="e">
        <f t="shared" si="123"/>
        <v>#DIV/0!</v>
      </c>
      <c r="DG10" s="83" t="e">
        <f t="shared" si="123"/>
        <v>#DIV/0!</v>
      </c>
      <c r="DH10" s="83">
        <f t="shared" si="123"/>
        <v>0.31329172752622475</v>
      </c>
      <c r="DI10" s="84" t="e">
        <f t="shared" si="31"/>
        <v>#DIV/0!</v>
      </c>
      <c r="DJ10" s="84" t="e">
        <f t="shared" si="32"/>
        <v>#DIV/0!</v>
      </c>
      <c r="DK10" s="88">
        <f>SUM('[2]Произв. прогр. Вода (СВОД)'!DM17)</f>
        <v>0</v>
      </c>
      <c r="DL10" s="88">
        <f>SUM('[2]ПОЛНАЯ СЕБЕСТОИМОСТЬ ВОДА 2016'!DC166)</f>
        <v>0</v>
      </c>
      <c r="DM10" s="83">
        <f t="shared" si="123"/>
        <v>0.22326759123748463</v>
      </c>
      <c r="DN10" s="88">
        <f>SUM('[2]Произв. прогр. Вода (СВОД)'!DN17)</f>
        <v>0</v>
      </c>
      <c r="DO10" s="88">
        <f>SUM('[2]ПОЛНАЯ СЕБЕСТОИМОСТЬ ВОДА 2016'!DD166)</f>
        <v>0</v>
      </c>
      <c r="DP10" s="83">
        <f t="shared" si="123"/>
        <v>0.41337190613950497</v>
      </c>
      <c r="DQ10" s="88">
        <f>SUM('[2]Произв. прогр. Вода (СВОД)'!DO17)</f>
        <v>0</v>
      </c>
      <c r="DR10" s="88">
        <f>SUM('[2]ПОЛНАЯ СЕБЕСТОИМОСТЬ ВОДА 2016'!DE166)</f>
        <v>0</v>
      </c>
      <c r="DS10" s="83">
        <f t="shared" si="123"/>
        <v>0.28648314400879427</v>
      </c>
      <c r="DT10" s="83" t="e">
        <f t="shared" si="123"/>
        <v>#DIV/0!</v>
      </c>
      <c r="DU10" s="83" t="e">
        <f t="shared" si="123"/>
        <v>#DIV/0!</v>
      </c>
      <c r="DV10" s="83">
        <f t="shared" si="123"/>
        <v>0.31506182036991959</v>
      </c>
      <c r="DW10" s="84" t="e">
        <f t="shared" si="33"/>
        <v>#DIV/0!</v>
      </c>
      <c r="DX10" s="84" t="e">
        <f t="shared" si="34"/>
        <v>#DIV/0!</v>
      </c>
      <c r="DY10" s="83" t="e">
        <f t="shared" si="123"/>
        <v>#DIV/0!</v>
      </c>
      <c r="DZ10" s="83" t="e">
        <f t="shared" si="123"/>
        <v>#DIV/0!</v>
      </c>
      <c r="EA10" s="83">
        <f t="shared" si="123"/>
        <v>0.31414316134767661</v>
      </c>
      <c r="EB10" s="84" t="e">
        <f t="shared" si="35"/>
        <v>#DIV/0!</v>
      </c>
      <c r="EC10" s="84" t="e">
        <f t="shared" si="36"/>
        <v>#DIV/0!</v>
      </c>
      <c r="ED10" s="88">
        <f>SUM('[2]Произв. прогр. Вода (СВОД)'!DR17)</f>
        <v>0</v>
      </c>
      <c r="EE10" s="88">
        <f>SUM('[2]ПОЛНАЯ СЕБЕСТОИМОСТЬ ВОДА 2016'!DK166)</f>
        <v>0</v>
      </c>
      <c r="EF10" s="83">
        <f t="shared" si="123"/>
        <v>0.40150228608752447</v>
      </c>
      <c r="EG10" s="88">
        <f>SUM('[2]Произв. прогр. Вода (СВОД)'!DS17)</f>
        <v>0</v>
      </c>
      <c r="EH10" s="88">
        <f>SUM('[2]ПОЛНАЯ СЕБЕСТОИМОСТЬ ВОДА 2016'!DL166)</f>
        <v>0</v>
      </c>
      <c r="EI10" s="83">
        <f t="shared" si="123"/>
        <v>0.45338885477433216</v>
      </c>
      <c r="EJ10" s="88">
        <f>SUM('[2]Произв. прогр. Вода (СВОД)'!DT17)</f>
        <v>0</v>
      </c>
      <c r="EK10" s="88">
        <f>SUM('[2]ПОЛНАЯ СЕБЕСТОИМОСТЬ ВОДА 2016'!DM166)</f>
        <v>0</v>
      </c>
      <c r="EL10" s="83">
        <f t="shared" si="123"/>
        <v>0.31691783279512015</v>
      </c>
      <c r="EM10" s="83" t="e">
        <f t="shared" si="123"/>
        <v>#DIV/0!</v>
      </c>
      <c r="EN10" s="83" t="e">
        <f t="shared" si="123"/>
        <v>#DIV/0!</v>
      </c>
      <c r="EO10" s="83">
        <f t="shared" si="123"/>
        <v>0.39401545213623684</v>
      </c>
      <c r="EP10" s="84" t="e">
        <f t="shared" si="37"/>
        <v>#DIV/0!</v>
      </c>
      <c r="EQ10" s="84" t="e">
        <f t="shared" si="38"/>
        <v>#DIV/0!</v>
      </c>
      <c r="ER10" s="83" t="e">
        <f t="shared" si="123"/>
        <v>#DIV/0!</v>
      </c>
      <c r="ES10" s="83" t="e">
        <f t="shared" si="123"/>
        <v>#DIV/0!</v>
      </c>
      <c r="ET10" s="83">
        <f t="shared" si="123"/>
        <v>0.34046279097705456</v>
      </c>
      <c r="EU10" s="84" t="e">
        <f t="shared" si="39"/>
        <v>#DIV/0!</v>
      </c>
      <c r="EV10" s="84" t="e">
        <f t="shared" si="40"/>
        <v>#DIV/0!</v>
      </c>
      <c r="EW10" s="88">
        <f>SUM('[2]Произв. прогр. Вода (СВОД)'!DW17)</f>
        <v>0</v>
      </c>
      <c r="EX10" s="88">
        <f>SUM('[2]ПОЛНАЯ СЕБЕСТОИМОСТЬ ВОДА 2016'!DS166)</f>
        <v>0</v>
      </c>
      <c r="EY10" s="83">
        <f t="shared" si="123"/>
        <v>0.34920867833560409</v>
      </c>
      <c r="EZ10" s="88">
        <f>SUM('[2]Произв. прогр. Вода (СВОД)'!DX17)</f>
        <v>0</v>
      </c>
      <c r="FA10" s="88">
        <f>SUM('[2]ПОЛНАЯ СЕБЕСТОИМОСТЬ ВОДА 2016'!DT166)</f>
        <v>0</v>
      </c>
      <c r="FB10" s="83">
        <f t="shared" si="123"/>
        <v>0.32497086695543198</v>
      </c>
      <c r="FC10" s="88">
        <f>SUM('[2]Произв. прогр. Вода (СВОД)'!DY17)</f>
        <v>0</v>
      </c>
      <c r="FD10" s="88">
        <f>SUM('[2]ПОЛНАЯ СЕБЕСТОИМОСТЬ ВОДА 2016'!DU166)</f>
        <v>0</v>
      </c>
      <c r="FE10" s="83">
        <f t="shared" si="123"/>
        <v>0.27461274071283953</v>
      </c>
      <c r="FF10" s="83" t="e">
        <f t="shared" si="123"/>
        <v>#DIV/0!</v>
      </c>
      <c r="FG10" s="83" t="e">
        <f t="shared" si="123"/>
        <v>#DIV/0!</v>
      </c>
      <c r="FH10" s="83">
        <f t="shared" si="123"/>
        <v>0.31772614695129126</v>
      </c>
      <c r="FI10" s="84" t="e">
        <f t="shared" si="41"/>
        <v>#DIV/0!</v>
      </c>
      <c r="FJ10" s="84" t="e">
        <f t="shared" si="42"/>
        <v>#DIV/0!</v>
      </c>
      <c r="FK10" s="83">
        <f t="shared" si="123"/>
        <v>0.19615820930223235</v>
      </c>
      <c r="FL10" s="83">
        <f t="shared" si="123"/>
        <v>0.306587028793599</v>
      </c>
      <c r="FM10" s="83">
        <f t="shared" si="123"/>
        <v>0.33503718452954701</v>
      </c>
      <c r="FN10" s="85">
        <f t="shared" ref="FN10" si="124">SUM(FL10-FK10)</f>
        <v>0.11042881949136665</v>
      </c>
      <c r="FO10" s="85">
        <f>SUM(FN10/FK10)</f>
        <v>0.56295793015332107</v>
      </c>
      <c r="FP10" s="82" t="s">
        <v>159</v>
      </c>
      <c r="FQ10" s="83">
        <f>SUM('[3]Произв. прогр. Вода (СВОД)'!FT17)</f>
        <v>0</v>
      </c>
      <c r="FR10" s="83">
        <f>SUM('[3]ПОЛНАЯ СЕБЕСТОИМОСТЬ ВОДА 2017'!FR168)</f>
        <v>0</v>
      </c>
      <c r="FS10" s="83">
        <f t="shared" ref="FS10:GU10" si="125">SUM(FS9/FS8)</f>
        <v>0.2499468097680905</v>
      </c>
      <c r="FT10" s="83">
        <f>SUM('[3]Произв. прогр. Вода (СВОД)'!FU17)</f>
        <v>0</v>
      </c>
      <c r="FU10" s="83">
        <f>SUM('[3]ПОЛНАЯ СЕБЕСТОИМОСТЬ ВОДА 2017'!FS168)</f>
        <v>0</v>
      </c>
      <c r="FV10" s="83">
        <f t="shared" si="125"/>
        <v>0.18949835672976484</v>
      </c>
      <c r="FW10" s="83">
        <f>SUM('[3]Произв. прогр. Вода (СВОД)'!FV17)</f>
        <v>0</v>
      </c>
      <c r="FX10" s="83">
        <f>SUM('[3]ПОЛНАЯ СЕБЕСТОИМОСТЬ ВОДА 2017'!FT168)</f>
        <v>0</v>
      </c>
      <c r="FY10" s="83">
        <f t="shared" si="125"/>
        <v>0.30962314634256932</v>
      </c>
      <c r="FZ10" s="83" t="e">
        <f t="shared" si="125"/>
        <v>#DIV/0!</v>
      </c>
      <c r="GA10" s="83" t="e">
        <f t="shared" si="125"/>
        <v>#DIV/0!</v>
      </c>
      <c r="GB10" s="83">
        <f t="shared" si="125"/>
        <v>0.25200948636732612</v>
      </c>
      <c r="GC10" s="85" t="e">
        <f t="shared" si="45"/>
        <v>#DIV/0!</v>
      </c>
      <c r="GD10" s="85" t="e">
        <f t="shared" si="46"/>
        <v>#DIV/0!</v>
      </c>
      <c r="GE10" s="83">
        <f>SUM('[3]Произв. прогр. Вода (СВОД)'!FX17)</f>
        <v>0</v>
      </c>
      <c r="GF10" s="83">
        <f>SUM('[3]ПОЛНАЯ СЕБЕСТОИМОСТЬ ВОДА 2017'!FW168)</f>
        <v>0</v>
      </c>
      <c r="GG10" s="83">
        <f t="shared" si="125"/>
        <v>0.23133198789101916</v>
      </c>
      <c r="GH10" s="83">
        <f>SUM('[3]Произв. прогр. Вода (СВОД)'!FY17)</f>
        <v>0</v>
      </c>
      <c r="GI10" s="83">
        <f>SUM('[3]ПОЛНАЯ СЕБЕСТОИМОСТЬ ВОДА 2017'!FX168)</f>
        <v>0</v>
      </c>
      <c r="GJ10" s="83">
        <f t="shared" si="125"/>
        <v>0.33706729076015945</v>
      </c>
      <c r="GK10" s="83">
        <f>SUM('[3]Произв. прогр. Вода (СВОД)'!FZ17)</f>
        <v>0</v>
      </c>
      <c r="GL10" s="83">
        <f>SUM('[3]ПОЛНАЯ СЕБЕСТОИМОСТЬ ВОДА 2017'!FY168)</f>
        <v>0</v>
      </c>
      <c r="GM10" s="83">
        <f t="shared" si="125"/>
        <v>0.31859681700770154</v>
      </c>
      <c r="GN10" s="83" t="e">
        <f t="shared" si="125"/>
        <v>#DIV/0!</v>
      </c>
      <c r="GO10" s="83" t="e">
        <f t="shared" si="125"/>
        <v>#DIV/0!</v>
      </c>
      <c r="GP10" s="83">
        <f t="shared" si="125"/>
        <v>0.29753690660936682</v>
      </c>
      <c r="GQ10" s="85" t="e">
        <f t="shared" si="47"/>
        <v>#DIV/0!</v>
      </c>
      <c r="GR10" s="85" t="e">
        <f t="shared" si="48"/>
        <v>#DIV/0!</v>
      </c>
      <c r="GS10" s="83">
        <f t="shared" si="125"/>
        <v>0.19615010314873985</v>
      </c>
      <c r="GT10" s="83">
        <f t="shared" si="125"/>
        <v>0.31821723488731896</v>
      </c>
      <c r="GU10" s="83">
        <f t="shared" si="125"/>
        <v>0.30658702879359878</v>
      </c>
      <c r="GV10" s="78">
        <f t="shared" ref="GV10" si="126">SUM(GT10-GS10)</f>
        <v>0.12206713173857911</v>
      </c>
      <c r="GW10" s="85">
        <f>SUM(GV10/GS10)</f>
        <v>0.62231489955432795</v>
      </c>
      <c r="GX10" s="83">
        <f t="shared" ref="GX10:GZ10" si="127">SUM(GX9/GX8)</f>
        <v>0.19699946339797691</v>
      </c>
      <c r="GY10" s="83">
        <f t="shared" si="127"/>
        <v>0.29922178988326847</v>
      </c>
      <c r="GZ10" s="83">
        <f t="shared" si="127"/>
        <v>0.31821537085018747</v>
      </c>
      <c r="HA10" s="78">
        <f t="shared" ref="HA10" si="128">SUM(GY10-GX10)</f>
        <v>0.10222232648529156</v>
      </c>
      <c r="HB10" s="85">
        <f>SUM(HA10/GX10)</f>
        <v>0.5188964717065383</v>
      </c>
      <c r="HC10" s="87">
        <f t="shared" ref="HC10" si="129">SUM(HC9/HC8)</f>
        <v>0.29922178988326847</v>
      </c>
    </row>
    <row r="11" spans="1:211" ht="30" customHeight="1">
      <c r="A11" s="48" t="s">
        <v>160</v>
      </c>
      <c r="B11" s="49">
        <f>SUM('[1]Произв. прогр. Вода (СВОД)'!N18)</f>
        <v>344.6235423</v>
      </c>
      <c r="C11" s="49">
        <f>SUM(C12+C13+C15)</f>
        <v>357.11</v>
      </c>
      <c r="D11" s="49">
        <f t="shared" ref="D11:BR11" si="130">SUM(D12+D13+D15)</f>
        <v>364.9</v>
      </c>
      <c r="E11" s="49">
        <f t="shared" si="130"/>
        <v>344.97871050000003</v>
      </c>
      <c r="F11" s="49">
        <f t="shared" si="130"/>
        <v>348.55</v>
      </c>
      <c r="G11" s="49">
        <f t="shared" si="130"/>
        <v>360.2</v>
      </c>
      <c r="H11" s="49">
        <f t="shared" si="130"/>
        <v>346.28484420000001</v>
      </c>
      <c r="I11" s="49">
        <f t="shared" si="130"/>
        <v>328.65999999999997</v>
      </c>
      <c r="J11" s="49">
        <f t="shared" si="130"/>
        <v>345.45</v>
      </c>
      <c r="K11" s="49">
        <f t="shared" si="130"/>
        <v>1035.887097</v>
      </c>
      <c r="L11" s="49">
        <f t="shared" si="130"/>
        <v>1034.3200000000002</v>
      </c>
      <c r="M11" s="49">
        <f t="shared" si="130"/>
        <v>1070.55</v>
      </c>
      <c r="N11" s="51">
        <f t="shared" si="16"/>
        <v>-1.5670969999998761</v>
      </c>
      <c r="O11" s="51">
        <f t="shared" si="17"/>
        <v>-0.15128067571633014</v>
      </c>
      <c r="P11" s="49">
        <f t="shared" si="130"/>
        <v>341.51237790000005</v>
      </c>
      <c r="Q11" s="49">
        <f t="shared" si="130"/>
        <v>334.36</v>
      </c>
      <c r="R11" s="49">
        <f t="shared" si="130"/>
        <v>350.4</v>
      </c>
      <c r="S11" s="49">
        <f t="shared" si="130"/>
        <v>334.7104683</v>
      </c>
      <c r="T11" s="49">
        <f t="shared" si="130"/>
        <v>310.25</v>
      </c>
      <c r="U11" s="49">
        <f t="shared" si="130"/>
        <v>325.25</v>
      </c>
      <c r="V11" s="49">
        <f t="shared" si="130"/>
        <v>322.77768090000001</v>
      </c>
      <c r="W11" s="49">
        <f t="shared" si="130"/>
        <v>311.55000000000007</v>
      </c>
      <c r="X11" s="49">
        <f t="shared" si="130"/>
        <v>325.95</v>
      </c>
      <c r="Y11" s="49">
        <f t="shared" si="130"/>
        <v>999.0005271</v>
      </c>
      <c r="Z11" s="49">
        <f t="shared" si="130"/>
        <v>956.16</v>
      </c>
      <c r="AA11" s="49">
        <f t="shared" si="130"/>
        <v>1001.6</v>
      </c>
      <c r="AB11" s="51">
        <f t="shared" si="18"/>
        <v>-42.840527100000031</v>
      </c>
      <c r="AC11" s="51">
        <f t="shared" si="19"/>
        <v>-4.2883387884050332</v>
      </c>
      <c r="AD11" s="49">
        <f t="shared" si="130"/>
        <v>2034.8876241</v>
      </c>
      <c r="AE11" s="49">
        <f t="shared" si="130"/>
        <v>1990.48</v>
      </c>
      <c r="AF11" s="49">
        <f t="shared" si="130"/>
        <v>2072.15</v>
      </c>
      <c r="AG11" s="51">
        <f t="shared" si="20"/>
        <v>-44.407624100000021</v>
      </c>
      <c r="AH11" s="51">
        <f t="shared" si="21"/>
        <v>-2.1823133412411821</v>
      </c>
      <c r="AI11" s="49">
        <f t="shared" si="130"/>
        <v>314.2127706</v>
      </c>
      <c r="AJ11" s="49">
        <f t="shared" si="130"/>
        <v>274.892</v>
      </c>
      <c r="AK11" s="49">
        <f t="shared" si="130"/>
        <v>304.10000000000002</v>
      </c>
      <c r="AL11" s="49">
        <f t="shared" si="130"/>
        <v>325.39643489999997</v>
      </c>
      <c r="AM11" s="49">
        <f t="shared" si="130"/>
        <v>284.85000000000002</v>
      </c>
      <c r="AN11" s="49">
        <f t="shared" si="130"/>
        <v>310.3</v>
      </c>
      <c r="AO11" s="49">
        <f t="shared" si="130"/>
        <v>339.04863779999999</v>
      </c>
      <c r="AP11" s="49">
        <f t="shared" si="130"/>
        <v>304.59699999999998</v>
      </c>
      <c r="AQ11" s="49">
        <f t="shared" si="130"/>
        <v>341.3</v>
      </c>
      <c r="AR11" s="49">
        <f t="shared" si="130"/>
        <v>978.65784329999997</v>
      </c>
      <c r="AS11" s="49">
        <f t="shared" si="130"/>
        <v>864.33900000000006</v>
      </c>
      <c r="AT11" s="49">
        <f t="shared" si="130"/>
        <v>955.69999999999993</v>
      </c>
      <c r="AU11" s="51">
        <f t="shared" si="22"/>
        <v>-114.31884329999991</v>
      </c>
      <c r="AV11" s="51">
        <f t="shared" si="23"/>
        <v>-11.681186032752855</v>
      </c>
      <c r="AW11" s="49">
        <f t="shared" si="130"/>
        <v>3013.5454674000002</v>
      </c>
      <c r="AX11" s="49">
        <f t="shared" si="130"/>
        <v>2854.819</v>
      </c>
      <c r="AY11" s="49">
        <f t="shared" si="130"/>
        <v>3027.85</v>
      </c>
      <c r="AZ11" s="51">
        <f t="shared" si="24"/>
        <v>-158.72646740000027</v>
      </c>
      <c r="BA11" s="51">
        <f t="shared" si="25"/>
        <v>-5.2671004674419226</v>
      </c>
      <c r="BB11" s="49">
        <f t="shared" si="130"/>
        <v>346.28484420000001</v>
      </c>
      <c r="BC11" s="49">
        <f t="shared" si="130"/>
        <v>310.46000000000004</v>
      </c>
      <c r="BD11" s="49">
        <f t="shared" si="130"/>
        <v>334.20000000000005</v>
      </c>
      <c r="BE11" s="49">
        <f t="shared" si="130"/>
        <v>346.28484420000001</v>
      </c>
      <c r="BF11" s="49">
        <f t="shared" si="130"/>
        <v>307.01</v>
      </c>
      <c r="BG11" s="49">
        <f t="shared" si="130"/>
        <v>346.06</v>
      </c>
      <c r="BH11" s="49">
        <f t="shared" si="130"/>
        <v>346.28484420000001</v>
      </c>
      <c r="BI11" s="49">
        <f t="shared" si="130"/>
        <v>308.13</v>
      </c>
      <c r="BJ11" s="49">
        <f t="shared" si="130"/>
        <v>330.9</v>
      </c>
      <c r="BK11" s="49">
        <f t="shared" si="130"/>
        <v>1038.8545325999999</v>
      </c>
      <c r="BL11" s="49">
        <f t="shared" si="130"/>
        <v>925.60000000000014</v>
      </c>
      <c r="BM11" s="49">
        <f t="shared" si="130"/>
        <v>1011.1600000000001</v>
      </c>
      <c r="BN11" s="51">
        <f t="shared" si="26"/>
        <v>-113.25453259999972</v>
      </c>
      <c r="BO11" s="51">
        <f t="shared" si="27"/>
        <v>-10.901866338933058</v>
      </c>
      <c r="BP11" s="49">
        <f t="shared" si="130"/>
        <v>4052.3999999999996</v>
      </c>
      <c r="BQ11" s="49">
        <f t="shared" si="130"/>
        <v>3780.4190000000003</v>
      </c>
      <c r="BR11" s="49">
        <f t="shared" si="130"/>
        <v>4039.0099999999998</v>
      </c>
      <c r="BS11" s="53">
        <f t="shared" si="28"/>
        <v>-271.98099999999931</v>
      </c>
      <c r="BT11" s="53">
        <f t="shared" si="29"/>
        <v>-6.7116030006909329</v>
      </c>
      <c r="BU11" s="54" t="s">
        <v>160</v>
      </c>
      <c r="BV11" s="55">
        <f>SUM('[2]Произв. прогр. Вода'!CK18)</f>
        <v>0</v>
      </c>
      <c r="BW11" s="55">
        <f t="shared" ref="BW11:BZ11" si="131">SUM(BW12+BW13+BW15)</f>
        <v>317.28000000000003</v>
      </c>
      <c r="BX11" s="55">
        <f t="shared" si="131"/>
        <v>318.13</v>
      </c>
      <c r="BY11" s="55">
        <f t="shared" si="131"/>
        <v>304.47000000000003</v>
      </c>
      <c r="BZ11" s="55">
        <f t="shared" si="131"/>
        <v>939.88</v>
      </c>
      <c r="CA11" s="55">
        <f>SUM('[2]Произв. прогр. Вода'!CO18)</f>
        <v>0</v>
      </c>
      <c r="CB11" s="55">
        <f t="shared" ref="CB11:CE11" si="132">SUM(CB12+CB13+CB15)</f>
        <v>304.7</v>
      </c>
      <c r="CC11" s="55">
        <f t="shared" si="132"/>
        <v>291.76</v>
      </c>
      <c r="CD11" s="55">
        <f t="shared" si="132"/>
        <v>286.22000000000003</v>
      </c>
      <c r="CE11" s="55">
        <f t="shared" si="132"/>
        <v>882.68</v>
      </c>
      <c r="CF11" s="55">
        <f>SUM('[2]Произв. прогр. Вода'!CP18)</f>
        <v>0</v>
      </c>
      <c r="CG11" s="55">
        <f t="shared" ref="CG11" si="133">SUM(CG12+CG13+CG15)</f>
        <v>1822.5599999999997</v>
      </c>
      <c r="CH11" s="55">
        <f t="shared" si="83"/>
        <v>1822.5599999999997</v>
      </c>
      <c r="CI11" s="55">
        <f>SUM('[2]Произв. прогр. Вода'!CT18)</f>
        <v>0</v>
      </c>
      <c r="CJ11" s="55">
        <f t="shared" ref="CJ11:CM11" si="134">SUM(CJ12+CJ13+CJ15)</f>
        <v>260.41000000000003</v>
      </c>
      <c r="CK11" s="55">
        <f t="shared" si="134"/>
        <v>290.78299999999996</v>
      </c>
      <c r="CL11" s="55">
        <f>SUM(CL12+CL13+CL15)</f>
        <v>297.37668099999996</v>
      </c>
      <c r="CM11" s="55">
        <f t="shared" si="134"/>
        <v>848.56968100000006</v>
      </c>
      <c r="CN11" s="55">
        <f>SUM('[2]Произв. прогр. Вода'!CU18)</f>
        <v>0</v>
      </c>
      <c r="CO11" s="55">
        <f t="shared" ref="CO11" si="135">SUM(CO12+CO13+CO15)</f>
        <v>2671.1296809999999</v>
      </c>
      <c r="CP11" s="55">
        <f t="shared" si="30"/>
        <v>2671.1296809999999</v>
      </c>
      <c r="CQ11" s="55">
        <f>SUM('[2]Произв. прогр. Вода'!CY18)</f>
        <v>0</v>
      </c>
      <c r="CR11" s="55">
        <f t="shared" ref="CR11:CU11" si="136">SUM(CR12+CR13+CR15)</f>
        <v>296.35000000000002</v>
      </c>
      <c r="CS11" s="55">
        <f>SUM(CS12+CS13+CS15)</f>
        <v>308.71999999999997</v>
      </c>
      <c r="CT11" s="55">
        <f t="shared" si="136"/>
        <v>292.54000000000002</v>
      </c>
      <c r="CU11" s="55">
        <f t="shared" si="136"/>
        <v>897.61000000000013</v>
      </c>
      <c r="CV11" s="57" t="s">
        <v>160</v>
      </c>
      <c r="CW11" s="58">
        <f>SUM('[2]Произв. прогр. Вода (СВОД)'!DI18)</f>
        <v>0</v>
      </c>
      <c r="CX11" s="58">
        <f>SUM('[2]ПОЛНАЯ СЕБЕСТОИМОСТЬ ВОДА 2016'!CX167)</f>
        <v>0</v>
      </c>
      <c r="CY11" s="58">
        <f t="shared" ref="CY11:FM11" si="137">SUM(CY12+CY13+CY15)</f>
        <v>357.11</v>
      </c>
      <c r="CZ11" s="58">
        <f>SUM('[2]Произв. прогр. Вода (СВОД)'!DJ18)</f>
        <v>0</v>
      </c>
      <c r="DA11" s="58">
        <f>SUM('[2]ПОЛНАЯ СЕБЕСТОИМОСТЬ ВОДА 2016'!CY167)</f>
        <v>0</v>
      </c>
      <c r="DB11" s="58">
        <f t="shared" si="137"/>
        <v>348.55</v>
      </c>
      <c r="DC11" s="58">
        <f>SUM('[2]Произв. прогр. Вода (СВОД)'!DK18)</f>
        <v>0</v>
      </c>
      <c r="DD11" s="58">
        <f>SUM('[2]ПОЛНАЯ СЕБЕСТОИМОСТЬ ВОДА 2016'!CZ167)</f>
        <v>0</v>
      </c>
      <c r="DE11" s="58">
        <f t="shared" si="137"/>
        <v>328.65999999999997</v>
      </c>
      <c r="DF11" s="58">
        <f t="shared" si="137"/>
        <v>0</v>
      </c>
      <c r="DG11" s="58">
        <f t="shared" si="137"/>
        <v>0</v>
      </c>
      <c r="DH11" s="58">
        <f t="shared" si="137"/>
        <v>1034.3200000000002</v>
      </c>
      <c r="DI11" s="59">
        <f t="shared" si="31"/>
        <v>0</v>
      </c>
      <c r="DJ11" s="59" t="e">
        <f t="shared" si="32"/>
        <v>#DIV/0!</v>
      </c>
      <c r="DK11" s="58">
        <f>SUM('[2]Произв. прогр. Вода (СВОД)'!DM18)</f>
        <v>0</v>
      </c>
      <c r="DL11" s="58">
        <f>SUM('[2]ПОЛНАЯ СЕБЕСТОИМОСТЬ ВОДА 2016'!DC167)</f>
        <v>0</v>
      </c>
      <c r="DM11" s="58">
        <f t="shared" si="137"/>
        <v>334.36</v>
      </c>
      <c r="DN11" s="58">
        <f>SUM('[2]Произв. прогр. Вода (СВОД)'!DN18)</f>
        <v>0</v>
      </c>
      <c r="DO11" s="58">
        <f>SUM('[2]ПОЛНАЯ СЕБЕСТОИМОСТЬ ВОДА 2016'!DD167)</f>
        <v>0</v>
      </c>
      <c r="DP11" s="58">
        <f t="shared" si="137"/>
        <v>310.25</v>
      </c>
      <c r="DQ11" s="58">
        <f>SUM('[2]Произв. прогр. Вода (СВОД)'!DO18)</f>
        <v>0</v>
      </c>
      <c r="DR11" s="58">
        <f>SUM('[2]ПОЛНАЯ СЕБЕСТОИМОСТЬ ВОДА 2016'!DE167)</f>
        <v>0</v>
      </c>
      <c r="DS11" s="58">
        <f t="shared" si="137"/>
        <v>311.55000000000007</v>
      </c>
      <c r="DT11" s="58">
        <f t="shared" si="137"/>
        <v>0</v>
      </c>
      <c r="DU11" s="58">
        <f t="shared" si="137"/>
        <v>0</v>
      </c>
      <c r="DV11" s="58">
        <f t="shared" si="137"/>
        <v>956.16</v>
      </c>
      <c r="DW11" s="59">
        <f t="shared" si="33"/>
        <v>0</v>
      </c>
      <c r="DX11" s="59" t="e">
        <f t="shared" si="34"/>
        <v>#DIV/0!</v>
      </c>
      <c r="DY11" s="58">
        <f t="shared" si="137"/>
        <v>0</v>
      </c>
      <c r="DZ11" s="58">
        <f t="shared" si="137"/>
        <v>0</v>
      </c>
      <c r="EA11" s="58">
        <f t="shared" si="137"/>
        <v>1990.48</v>
      </c>
      <c r="EB11" s="59">
        <f t="shared" si="35"/>
        <v>0</v>
      </c>
      <c r="EC11" s="59" t="e">
        <f t="shared" si="36"/>
        <v>#DIV/0!</v>
      </c>
      <c r="ED11" s="58">
        <f>SUM('[2]Произв. прогр. Вода (СВОД)'!DR18)</f>
        <v>0</v>
      </c>
      <c r="EE11" s="58">
        <f>SUM('[2]ПОЛНАЯ СЕБЕСТОИМОСТЬ ВОДА 2016'!DK167)</f>
        <v>0</v>
      </c>
      <c r="EF11" s="58">
        <f t="shared" si="137"/>
        <v>274.89</v>
      </c>
      <c r="EG11" s="58">
        <f>SUM('[2]Произв. прогр. Вода (СВОД)'!DS18)</f>
        <v>0</v>
      </c>
      <c r="EH11" s="58">
        <f>SUM('[2]ПОЛНАЯ СЕБЕСТОИМОСТЬ ВОДА 2016'!DL167)</f>
        <v>0</v>
      </c>
      <c r="EI11" s="58">
        <f t="shared" si="137"/>
        <v>284.85000000000002</v>
      </c>
      <c r="EJ11" s="58">
        <f>SUM('[2]Произв. прогр. Вода (СВОД)'!DT18)</f>
        <v>0</v>
      </c>
      <c r="EK11" s="58">
        <f>SUM('[2]ПОЛНАЯ СЕБЕСТОИМОСТЬ ВОДА 2016'!DM167)</f>
        <v>0</v>
      </c>
      <c r="EL11" s="58">
        <f t="shared" si="137"/>
        <v>304.60000000000002</v>
      </c>
      <c r="EM11" s="58">
        <f t="shared" si="137"/>
        <v>0</v>
      </c>
      <c r="EN11" s="58">
        <f t="shared" si="137"/>
        <v>0</v>
      </c>
      <c r="EO11" s="58">
        <f t="shared" si="137"/>
        <v>864.34</v>
      </c>
      <c r="EP11" s="59">
        <f t="shared" si="37"/>
        <v>0</v>
      </c>
      <c r="EQ11" s="59" t="e">
        <f t="shared" si="38"/>
        <v>#DIV/0!</v>
      </c>
      <c r="ER11" s="58">
        <f t="shared" si="137"/>
        <v>0</v>
      </c>
      <c r="ES11" s="58">
        <f t="shared" si="137"/>
        <v>0</v>
      </c>
      <c r="ET11" s="58">
        <f t="shared" si="137"/>
        <v>2854.82</v>
      </c>
      <c r="EU11" s="59">
        <f t="shared" si="39"/>
        <v>0</v>
      </c>
      <c r="EV11" s="59" t="e">
        <f t="shared" si="40"/>
        <v>#DIV/0!</v>
      </c>
      <c r="EW11" s="58">
        <f>SUM('[2]Произв. прогр. Вода (СВОД)'!DW18)</f>
        <v>0</v>
      </c>
      <c r="EX11" s="58">
        <f>SUM('[2]ПОЛНАЯ СЕБЕСТОИМОСТЬ ВОДА 2016'!DS167)</f>
        <v>0</v>
      </c>
      <c r="EY11" s="58">
        <f t="shared" si="137"/>
        <v>310.46000000000004</v>
      </c>
      <c r="EZ11" s="58">
        <f>SUM('[2]Произв. прогр. Вода (СВОД)'!DX18)</f>
        <v>0</v>
      </c>
      <c r="FA11" s="58">
        <f>SUM('[2]ПОЛНАЯ СЕБЕСТОИМОСТЬ ВОДА 2016'!DT167)</f>
        <v>0</v>
      </c>
      <c r="FB11" s="58">
        <f t="shared" si="137"/>
        <v>307.01</v>
      </c>
      <c r="FC11" s="58">
        <f>SUM('[2]Произв. прогр. Вода (СВОД)'!DY18)</f>
        <v>0</v>
      </c>
      <c r="FD11" s="58">
        <f>SUM('[2]ПОЛНАЯ СЕБЕСТОИМОСТЬ ВОДА 2016'!DU167)</f>
        <v>0</v>
      </c>
      <c r="FE11" s="58">
        <f t="shared" si="137"/>
        <v>308.13</v>
      </c>
      <c r="FF11" s="58">
        <f t="shared" si="137"/>
        <v>0</v>
      </c>
      <c r="FG11" s="58">
        <f t="shared" si="137"/>
        <v>0</v>
      </c>
      <c r="FH11" s="58">
        <f t="shared" si="137"/>
        <v>925.60000000000014</v>
      </c>
      <c r="FI11" s="59">
        <f t="shared" si="41"/>
        <v>0</v>
      </c>
      <c r="FJ11" s="59" t="e">
        <f t="shared" si="42"/>
        <v>#DIV/0!</v>
      </c>
      <c r="FK11" s="58">
        <f t="shared" si="137"/>
        <v>4010.64</v>
      </c>
      <c r="FL11" s="58">
        <f>SUM(FL12+FL13+FL15)</f>
        <v>3568.7400000000002</v>
      </c>
      <c r="FM11" s="58">
        <f t="shared" si="137"/>
        <v>3780.4200000000005</v>
      </c>
      <c r="FN11" s="59">
        <f t="shared" si="43"/>
        <v>-441.89999999999964</v>
      </c>
      <c r="FO11" s="59">
        <f t="shared" si="44"/>
        <v>-11.018191610316549</v>
      </c>
      <c r="FP11" s="57" t="s">
        <v>160</v>
      </c>
      <c r="FQ11" s="61">
        <f>SUM('[3]Произв. прогр. Вода (СВОД)'!FT18)</f>
        <v>0</v>
      </c>
      <c r="FR11" s="61">
        <f>SUM('[3]ПОЛНАЯ СЕБЕСТОИМОСТЬ ВОДА 2017'!FR169)</f>
        <v>0</v>
      </c>
      <c r="FS11" s="61">
        <f t="shared" ref="FS11:GU11" si="138">SUM(FS12+FS13+FS15)</f>
        <v>317.28000000000003</v>
      </c>
      <c r="FT11" s="61">
        <f>SUM('[3]Произв. прогр. Вода (СВОД)'!FU18)</f>
        <v>0</v>
      </c>
      <c r="FU11" s="61">
        <f>SUM('[3]ПОЛНАЯ СЕБЕСТОИМОСТЬ ВОДА 2017'!FS169)</f>
        <v>0</v>
      </c>
      <c r="FV11" s="61">
        <f t="shared" si="138"/>
        <v>318.13</v>
      </c>
      <c r="FW11" s="61">
        <f>SUM('[3]Произв. прогр. Вода (СВОД)'!FV18)</f>
        <v>0</v>
      </c>
      <c r="FX11" s="61">
        <f>SUM('[3]ПОЛНАЯ СЕБЕСТОИМОСТЬ ВОДА 2017'!FT169)</f>
        <v>0</v>
      </c>
      <c r="FY11" s="61">
        <f t="shared" si="138"/>
        <v>304.47000000000003</v>
      </c>
      <c r="FZ11" s="61">
        <f t="shared" si="138"/>
        <v>0</v>
      </c>
      <c r="GA11" s="61">
        <f t="shared" si="138"/>
        <v>0</v>
      </c>
      <c r="GB11" s="61">
        <f t="shared" si="138"/>
        <v>939.88</v>
      </c>
      <c r="GC11" s="63">
        <f t="shared" si="45"/>
        <v>0</v>
      </c>
      <c r="GD11" s="63" t="e">
        <f t="shared" si="46"/>
        <v>#DIV/0!</v>
      </c>
      <c r="GE11" s="61">
        <f>SUM('[3]Произв. прогр. Вода (СВОД)'!FX18)</f>
        <v>0</v>
      </c>
      <c r="GF11" s="61">
        <f>SUM('[3]ПОЛНАЯ СЕБЕСТОИМОСТЬ ВОДА 2017'!FW169)</f>
        <v>0</v>
      </c>
      <c r="GG11" s="61">
        <f t="shared" si="138"/>
        <v>304.7</v>
      </c>
      <c r="GH11" s="61">
        <f>SUM('[3]Произв. прогр. Вода (СВОД)'!FY18)</f>
        <v>0</v>
      </c>
      <c r="GI11" s="61">
        <f>SUM('[3]ПОЛНАЯ СЕБЕСТОИМОСТЬ ВОДА 2017'!FX169)</f>
        <v>0</v>
      </c>
      <c r="GJ11" s="61">
        <f t="shared" si="138"/>
        <v>291.76</v>
      </c>
      <c r="GK11" s="61">
        <f>SUM('[3]Произв. прогр. Вода (СВОД)'!FZ18)</f>
        <v>0</v>
      </c>
      <c r="GL11" s="61">
        <f>SUM('[3]ПОЛНАЯ СЕБЕСТОИМОСТЬ ВОДА 2017'!FY169)</f>
        <v>0</v>
      </c>
      <c r="GM11" s="61">
        <f t="shared" si="138"/>
        <v>286.22000000000003</v>
      </c>
      <c r="GN11" s="61">
        <f t="shared" si="138"/>
        <v>0</v>
      </c>
      <c r="GO11" s="61">
        <f t="shared" si="138"/>
        <v>0</v>
      </c>
      <c r="GP11" s="61">
        <f t="shared" si="138"/>
        <v>882.68</v>
      </c>
      <c r="GQ11" s="63">
        <f t="shared" si="47"/>
        <v>0</v>
      </c>
      <c r="GR11" s="63" t="e">
        <f t="shared" si="48"/>
        <v>#DIV/0!</v>
      </c>
      <c r="GS11" s="61">
        <f t="shared" si="138"/>
        <v>3791.35</v>
      </c>
      <c r="GT11" s="61">
        <f t="shared" si="138"/>
        <v>3657.5699999999997</v>
      </c>
      <c r="GU11" s="61">
        <f t="shared" si="138"/>
        <v>3568.7400000000002</v>
      </c>
      <c r="GV11" s="63">
        <f t="shared" si="49"/>
        <v>-133.7800000000002</v>
      </c>
      <c r="GW11" s="63">
        <f t="shared" si="50"/>
        <v>-3.5285584290556185</v>
      </c>
      <c r="GX11" s="61">
        <f t="shared" ref="GX11:GZ11" si="139">SUM(GX12+GX13+GX15)</f>
        <v>3621.42</v>
      </c>
      <c r="GY11" s="61">
        <f t="shared" si="139"/>
        <v>3602</v>
      </c>
      <c r="GZ11" s="61">
        <f t="shared" si="139"/>
        <v>3657.5699999999997</v>
      </c>
      <c r="HA11" s="63">
        <f t="shared" ref="HA11:HA17" si="140">SUM(GY11-GX11)</f>
        <v>-19.420000000000073</v>
      </c>
      <c r="HB11" s="63">
        <f t="shared" ref="HB11:HB16" si="141">SUM(HA11/GX11*100)</f>
        <v>-0.53625373472284554</v>
      </c>
      <c r="HC11" s="64">
        <f t="shared" ref="HC11" si="142">SUM(HC12+HC13+HC15)</f>
        <v>3602</v>
      </c>
    </row>
    <row r="12" spans="1:211" ht="30" customHeight="1">
      <c r="A12" s="65" t="s">
        <v>63</v>
      </c>
      <c r="B12" s="66">
        <f>SUM('[1]Произв. прогр. Вода (СВОД)'!N19)</f>
        <v>210.30629199999998</v>
      </c>
      <c r="C12" s="66">
        <f>SUM('[1]ПОЛНАЯ СЕБЕСТОИМОСТЬ ВОДА 2015'!C15)</f>
        <v>245.36</v>
      </c>
      <c r="D12" s="52">
        <v>250.1</v>
      </c>
      <c r="E12" s="66">
        <f>SUM('[1]Произв. прогр. Вода (СВОД)'!O19)</f>
        <v>207.86087000000001</v>
      </c>
      <c r="F12" s="66">
        <f>SUM('[1]ПОЛНАЯ СЕБЕСТОИМОСТЬ ВОДА 2015'!D15)</f>
        <v>206.57</v>
      </c>
      <c r="G12" s="52">
        <v>243</v>
      </c>
      <c r="H12" s="66">
        <f>SUM('[1]Произв. прогр. Вода (СВОД)'!P19)</f>
        <v>208.83903879999997</v>
      </c>
      <c r="I12" s="66">
        <f>SUM('[1]ПОЛНАЯ СЕБЕСТОИМОСТЬ ВОДА 2015'!E15)</f>
        <v>195.45</v>
      </c>
      <c r="J12" s="52">
        <v>234.2</v>
      </c>
      <c r="K12" s="66">
        <f t="shared" ref="K12:M14" si="143">SUM(B12+E12+H12)</f>
        <v>627.00620079999999</v>
      </c>
      <c r="L12" s="66">
        <f t="shared" si="143"/>
        <v>647.38</v>
      </c>
      <c r="M12" s="66">
        <f t="shared" si="143"/>
        <v>727.3</v>
      </c>
      <c r="N12" s="51">
        <f t="shared" si="16"/>
        <v>20.373799200000008</v>
      </c>
      <c r="O12" s="51">
        <f t="shared" si="17"/>
        <v>3.2493776256127913</v>
      </c>
      <c r="P12" s="66">
        <f>SUM('[1]Произв. прогр. Вода (СВОД)'!R19)</f>
        <v>206.14907460000001</v>
      </c>
      <c r="Q12" s="66">
        <f>SUM('[1]ПОЛНАЯ СЕБЕСТОИМОСТЬ ВОДА 2015'!H15)</f>
        <v>208.35</v>
      </c>
      <c r="R12" s="52">
        <v>238.2</v>
      </c>
      <c r="S12" s="66">
        <f>SUM('[1]Произв. прогр. Вода (СВОД)'!S19)</f>
        <v>200.52460399999998</v>
      </c>
      <c r="T12" s="66">
        <f>SUM('[1]ПОЛНАЯ СЕБЕСТОИМОСТЬ ВОДА 2015'!I15)</f>
        <v>192.01</v>
      </c>
      <c r="U12" s="52">
        <v>232.15</v>
      </c>
      <c r="V12" s="66">
        <f>SUM('[1]Произв. прогр. Вода (СВОД)'!T19)</f>
        <v>192.9437958</v>
      </c>
      <c r="W12" s="66">
        <f>SUM('[1]ПОЛНАЯ СЕБЕСТОИМОСТЬ ВОДА 2015'!J15)</f>
        <v>190.86</v>
      </c>
      <c r="X12" s="52">
        <v>228.75</v>
      </c>
      <c r="Y12" s="66">
        <f t="shared" ref="Y12:AA14" si="144">SUM(P12+S12+V12)</f>
        <v>599.61747439999999</v>
      </c>
      <c r="Z12" s="66">
        <f t="shared" si="144"/>
        <v>591.22</v>
      </c>
      <c r="AA12" s="66">
        <f t="shared" si="144"/>
        <v>699.1</v>
      </c>
      <c r="AB12" s="51">
        <f t="shared" si="18"/>
        <v>-8.3974743999999646</v>
      </c>
      <c r="AC12" s="51">
        <f t="shared" si="19"/>
        <v>-1.4004719272737667</v>
      </c>
      <c r="AD12" s="66">
        <f t="shared" ref="AD12:AF14" si="145">SUM(K12+Y12)</f>
        <v>1226.6236752</v>
      </c>
      <c r="AE12" s="66">
        <f t="shared" si="145"/>
        <v>1238.5999999999999</v>
      </c>
      <c r="AF12" s="66">
        <f t="shared" si="145"/>
        <v>1426.4</v>
      </c>
      <c r="AG12" s="51">
        <f t="shared" si="20"/>
        <v>11.976324799999929</v>
      </c>
      <c r="AH12" s="51">
        <f t="shared" si="21"/>
        <v>0.97636504513474354</v>
      </c>
      <c r="AI12" s="66">
        <f>SUM('[1]Произв. прогр. Вода (СВОД)'!W19)</f>
        <v>190.4983738</v>
      </c>
      <c r="AJ12" s="66">
        <f>SUM('[1]ПОЛНАЯ СЕБЕСТОИМОСТЬ ВОДА 2015'!P15)</f>
        <v>177.99</v>
      </c>
      <c r="AK12" s="52">
        <v>212.2</v>
      </c>
      <c r="AL12" s="66">
        <f>SUM('[1]Произв. прогр. Вода (СВОД)'!X19)</f>
        <v>198.32372419999999</v>
      </c>
      <c r="AM12" s="66">
        <f>SUM('[1]ПОЛНАЯ СЕБЕСТОИМОСТЬ ВОДА 2015'!Q15)</f>
        <v>187.58</v>
      </c>
      <c r="AN12" s="52">
        <v>221.8</v>
      </c>
      <c r="AO12" s="66">
        <f>SUM('[1]Произв. прогр. Вода (СВОД)'!Y19)</f>
        <v>203.45911039999999</v>
      </c>
      <c r="AP12" s="66">
        <f>SUM('[1]ПОЛНАЯ СЕБЕСТОИМОСТЬ ВОДА 2015'!R15)</f>
        <v>187.38</v>
      </c>
      <c r="AQ12" s="52">
        <v>224.3</v>
      </c>
      <c r="AR12" s="66">
        <f t="shared" ref="AR12:AT14" si="146">SUM(AI12+AL12+AO12)</f>
        <v>592.28120839999997</v>
      </c>
      <c r="AS12" s="66">
        <f t="shared" si="146"/>
        <v>552.95000000000005</v>
      </c>
      <c r="AT12" s="66">
        <f t="shared" si="146"/>
        <v>658.3</v>
      </c>
      <c r="AU12" s="51">
        <f t="shared" si="22"/>
        <v>-39.331208399999923</v>
      </c>
      <c r="AV12" s="51">
        <f t="shared" si="23"/>
        <v>-6.6406308088433228</v>
      </c>
      <c r="AW12" s="66">
        <f t="shared" ref="AW12:AY14" si="147">SUM(AD12+AR12)</f>
        <v>1818.9048835999999</v>
      </c>
      <c r="AX12" s="66">
        <f t="shared" si="147"/>
        <v>1791.55</v>
      </c>
      <c r="AY12" s="66">
        <f t="shared" si="147"/>
        <v>2084.6999999999998</v>
      </c>
      <c r="AZ12" s="51">
        <f t="shared" si="24"/>
        <v>-27.354883599999994</v>
      </c>
      <c r="BA12" s="51">
        <f t="shared" si="25"/>
        <v>-1.5039205098981787</v>
      </c>
      <c r="BB12" s="66">
        <f>SUM('[1]Произв. прогр. Вода (СВОД)'!AB19)</f>
        <v>208.83903879999997</v>
      </c>
      <c r="BC12" s="66">
        <f>SUM('[1]ПОЛНАЯ СЕБЕСТОИМОСТЬ ВОДА 2015'!X15)</f>
        <v>200.75</v>
      </c>
      <c r="BD12" s="52">
        <v>231.3</v>
      </c>
      <c r="BE12" s="66">
        <f>SUM('[1]Произв. прогр. Вода (СВОД)'!AC19)</f>
        <v>208.83903879999997</v>
      </c>
      <c r="BF12" s="66">
        <f>SUM('[1]ПОЛНАЯ СЕБЕСТОИМОСТЬ ВОДА 2015'!Y15)</f>
        <v>196.59</v>
      </c>
      <c r="BG12" s="52">
        <v>243.56</v>
      </c>
      <c r="BH12" s="66">
        <f>SUM('[1]Произв. прогр. Вода (СВОД)'!AD19)</f>
        <v>208.83903879999997</v>
      </c>
      <c r="BI12" s="66">
        <f>SUM('[1]ПОЛНАЯ СЕБЕСТОИМОСТЬ ВОДА 2015'!Z15)</f>
        <v>188.97</v>
      </c>
      <c r="BJ12" s="52">
        <v>221.1</v>
      </c>
      <c r="BK12" s="66">
        <f t="shared" ref="BK12:BM14" si="148">SUM(BB12+BE12+BH12)</f>
        <v>626.51711639999985</v>
      </c>
      <c r="BL12" s="66">
        <f t="shared" si="148"/>
        <v>586.31000000000006</v>
      </c>
      <c r="BM12" s="66">
        <f t="shared" si="148"/>
        <v>695.96</v>
      </c>
      <c r="BN12" s="51">
        <f t="shared" si="26"/>
        <v>-40.207116399999791</v>
      </c>
      <c r="BO12" s="51">
        <f t="shared" si="27"/>
        <v>-6.4175607254007661</v>
      </c>
      <c r="BP12" s="66">
        <f t="shared" ref="BP12:BR14" si="149">SUM(AW12+BK12)</f>
        <v>2445.4219999999996</v>
      </c>
      <c r="BQ12" s="66">
        <f t="shared" si="149"/>
        <v>2377.86</v>
      </c>
      <c r="BR12" s="66">
        <f t="shared" si="149"/>
        <v>2780.66</v>
      </c>
      <c r="BS12" s="53">
        <f t="shared" si="28"/>
        <v>-67.561999999999443</v>
      </c>
      <c r="BT12" s="53">
        <f t="shared" si="29"/>
        <v>-2.7627951331099276</v>
      </c>
      <c r="BU12" s="67" t="s">
        <v>63</v>
      </c>
      <c r="BV12" s="68">
        <f>SUM('[2]Произв. прогр. Вода'!CK19)</f>
        <v>0</v>
      </c>
      <c r="BW12" s="60">
        <v>205.65</v>
      </c>
      <c r="BX12" s="60">
        <v>205.56</v>
      </c>
      <c r="BY12" s="60">
        <v>193.07</v>
      </c>
      <c r="BZ12" s="68">
        <f>SUM(BW12:BY12)</f>
        <v>604.28</v>
      </c>
      <c r="CA12" s="68">
        <f>SUM('[2]Произв. прогр. Вода'!CO19)</f>
        <v>0</v>
      </c>
      <c r="CB12" s="60">
        <v>192.68</v>
      </c>
      <c r="CC12" s="60">
        <v>190.32</v>
      </c>
      <c r="CD12" s="60">
        <v>184.56</v>
      </c>
      <c r="CE12" s="68">
        <f>SUM(CB12:CD12)</f>
        <v>567.55999999999995</v>
      </c>
      <c r="CF12" s="68">
        <f>SUM('[2]Произв. прогр. Вода'!CP19)</f>
        <v>0</v>
      </c>
      <c r="CG12" s="68">
        <f>SUM(BZ12+CE12)</f>
        <v>1171.8399999999999</v>
      </c>
      <c r="CH12" s="68">
        <f t="shared" si="83"/>
        <v>1171.8399999999999</v>
      </c>
      <c r="CI12" s="68">
        <f>SUM('[2]Произв. прогр. Вода'!CT19)</f>
        <v>0</v>
      </c>
      <c r="CJ12" s="60">
        <v>176.92</v>
      </c>
      <c r="CK12" s="60">
        <v>202.13</v>
      </c>
      <c r="CL12" s="60">
        <f>(192810.777+422.247+47.944)/1000</f>
        <v>193.280968</v>
      </c>
      <c r="CM12" s="68">
        <f>SUM(CJ12:CL12)</f>
        <v>572.33096799999998</v>
      </c>
      <c r="CN12" s="68">
        <f>SUM('[2]Произв. прогр. Вода'!CU19)</f>
        <v>0</v>
      </c>
      <c r="CO12" s="68">
        <f>SUM(CG12+CM12)</f>
        <v>1744.1709679999999</v>
      </c>
      <c r="CP12" s="68">
        <f t="shared" si="30"/>
        <v>1744.1709679999999</v>
      </c>
      <c r="CQ12" s="68">
        <f>SUM('[2]Произв. прогр. Вода'!CY19)</f>
        <v>0</v>
      </c>
      <c r="CR12" s="60">
        <v>191.89</v>
      </c>
      <c r="CS12" s="60">
        <v>194.32</v>
      </c>
      <c r="CT12" s="60">
        <v>180.77</v>
      </c>
      <c r="CU12" s="68">
        <f>SUM(CR12:CT12)</f>
        <v>566.98</v>
      </c>
      <c r="CV12" s="69" t="s">
        <v>63</v>
      </c>
      <c r="CW12" s="70">
        <f>SUM('[2]Произв. прогр. Вода (СВОД)'!DI19)</f>
        <v>0</v>
      </c>
      <c r="CX12" s="70">
        <f>SUM('[2]ПОЛНАЯ СЕБЕСТОИМОСТЬ ВОДА 2016'!CX168)</f>
        <v>0</v>
      </c>
      <c r="CY12" s="60">
        <v>245.36</v>
      </c>
      <c r="CZ12" s="70">
        <f>SUM('[2]Произв. прогр. Вода (СВОД)'!DJ19)</f>
        <v>0</v>
      </c>
      <c r="DA12" s="70">
        <f>SUM('[2]ПОЛНАЯ СЕБЕСТОИМОСТЬ ВОДА 2016'!CY168)</f>
        <v>0</v>
      </c>
      <c r="DB12" s="60">
        <v>206.57</v>
      </c>
      <c r="DC12" s="70">
        <f>SUM('[2]Произв. прогр. Вода (СВОД)'!DK19)</f>
        <v>0</v>
      </c>
      <c r="DD12" s="70">
        <f>SUM('[2]ПОЛНАЯ СЕБЕСТОИМОСТЬ ВОДА 2016'!CZ168)</f>
        <v>0</v>
      </c>
      <c r="DE12" s="60">
        <v>195.45</v>
      </c>
      <c r="DF12" s="70">
        <f t="shared" ref="DF12:DH14" si="150">SUM(CW12+CZ12+DC12)</f>
        <v>0</v>
      </c>
      <c r="DG12" s="70">
        <f t="shared" si="150"/>
        <v>0</v>
      </c>
      <c r="DH12" s="70">
        <f t="shared" si="150"/>
        <v>647.38</v>
      </c>
      <c r="DI12" s="59">
        <f t="shared" si="31"/>
        <v>0</v>
      </c>
      <c r="DJ12" s="59" t="e">
        <f t="shared" si="32"/>
        <v>#DIV/0!</v>
      </c>
      <c r="DK12" s="70">
        <f>SUM('[2]Произв. прогр. Вода (СВОД)'!DM19)</f>
        <v>0</v>
      </c>
      <c r="DL12" s="70">
        <f>SUM('[2]ПОЛНАЯ СЕБЕСТОИМОСТЬ ВОДА 2016'!DC168)</f>
        <v>0</v>
      </c>
      <c r="DM12" s="60">
        <v>208.35</v>
      </c>
      <c r="DN12" s="70">
        <f>SUM('[2]Произв. прогр. Вода (СВОД)'!DN19)</f>
        <v>0</v>
      </c>
      <c r="DO12" s="70">
        <f>SUM('[2]ПОЛНАЯ СЕБЕСТОИМОСТЬ ВОДА 2016'!DD168)</f>
        <v>0</v>
      </c>
      <c r="DP12" s="60">
        <v>192.01</v>
      </c>
      <c r="DQ12" s="70">
        <f>SUM('[2]Произв. прогр. Вода (СВОД)'!DO19)</f>
        <v>0</v>
      </c>
      <c r="DR12" s="70">
        <f>SUM('[2]ПОЛНАЯ СЕБЕСТОИМОСТЬ ВОДА 2016'!DE168)</f>
        <v>0</v>
      </c>
      <c r="DS12" s="60">
        <v>190.86</v>
      </c>
      <c r="DT12" s="70">
        <f t="shared" ref="DT12:DV14" si="151">SUM(DK12+DN12+DQ12)</f>
        <v>0</v>
      </c>
      <c r="DU12" s="70">
        <f t="shared" si="151"/>
        <v>0</v>
      </c>
      <c r="DV12" s="70">
        <f t="shared" si="151"/>
        <v>591.22</v>
      </c>
      <c r="DW12" s="59">
        <f t="shared" si="33"/>
        <v>0</v>
      </c>
      <c r="DX12" s="59" t="e">
        <f t="shared" si="34"/>
        <v>#DIV/0!</v>
      </c>
      <c r="DY12" s="70">
        <f t="shared" ref="DY12:EA14" si="152">SUM(DF12+DT12)</f>
        <v>0</v>
      </c>
      <c r="DZ12" s="70">
        <f t="shared" si="152"/>
        <v>0</v>
      </c>
      <c r="EA12" s="70">
        <f t="shared" si="152"/>
        <v>1238.5999999999999</v>
      </c>
      <c r="EB12" s="59">
        <f t="shared" si="35"/>
        <v>0</v>
      </c>
      <c r="EC12" s="59" t="e">
        <f t="shared" si="36"/>
        <v>#DIV/0!</v>
      </c>
      <c r="ED12" s="70">
        <f>SUM('[2]Произв. прогр. Вода (СВОД)'!DR19)</f>
        <v>0</v>
      </c>
      <c r="EE12" s="70">
        <f>SUM('[2]ПОЛНАЯ СЕБЕСТОИМОСТЬ ВОДА 2016'!DK168)</f>
        <v>0</v>
      </c>
      <c r="EF12" s="60">
        <v>177.99</v>
      </c>
      <c r="EG12" s="70">
        <f>SUM('[2]Произв. прогр. Вода (СВОД)'!DS19)</f>
        <v>0</v>
      </c>
      <c r="EH12" s="70">
        <f>SUM('[2]ПОЛНАЯ СЕБЕСТОИМОСТЬ ВОДА 2016'!DL168)</f>
        <v>0</v>
      </c>
      <c r="EI12" s="60">
        <v>187.58</v>
      </c>
      <c r="EJ12" s="70">
        <f>SUM('[2]Произв. прогр. Вода (СВОД)'!DT19)</f>
        <v>0</v>
      </c>
      <c r="EK12" s="70">
        <f>SUM('[2]ПОЛНАЯ СЕБЕСТОИМОСТЬ ВОДА 2016'!DM168)</f>
        <v>0</v>
      </c>
      <c r="EL12" s="60">
        <v>187.38</v>
      </c>
      <c r="EM12" s="70">
        <f t="shared" ref="EM12:EO14" si="153">SUM(ED12+EG12+EJ12)</f>
        <v>0</v>
      </c>
      <c r="EN12" s="70">
        <f t="shared" si="153"/>
        <v>0</v>
      </c>
      <c r="EO12" s="70">
        <f t="shared" si="153"/>
        <v>552.95000000000005</v>
      </c>
      <c r="EP12" s="59">
        <f t="shared" si="37"/>
        <v>0</v>
      </c>
      <c r="EQ12" s="59" t="e">
        <f t="shared" si="38"/>
        <v>#DIV/0!</v>
      </c>
      <c r="ER12" s="70">
        <f t="shared" ref="ER12:ET14" si="154">SUM(DY12+EM12)</f>
        <v>0</v>
      </c>
      <c r="ES12" s="70">
        <f t="shared" si="154"/>
        <v>0</v>
      </c>
      <c r="ET12" s="70">
        <f t="shared" si="154"/>
        <v>1791.55</v>
      </c>
      <c r="EU12" s="59">
        <f t="shared" si="39"/>
        <v>0</v>
      </c>
      <c r="EV12" s="59" t="e">
        <f t="shared" si="40"/>
        <v>#DIV/0!</v>
      </c>
      <c r="EW12" s="70">
        <f>SUM('[2]Произв. прогр. Вода (СВОД)'!DW19)</f>
        <v>0</v>
      </c>
      <c r="EX12" s="70">
        <f>SUM('[2]ПОЛНАЯ СЕБЕСТОИМОСТЬ ВОДА 2016'!DS168)</f>
        <v>0</v>
      </c>
      <c r="EY12" s="60">
        <v>200.75</v>
      </c>
      <c r="EZ12" s="70">
        <f>SUM('[2]Произв. прогр. Вода (СВОД)'!DX19)</f>
        <v>0</v>
      </c>
      <c r="FA12" s="70">
        <f>SUM('[2]ПОЛНАЯ СЕБЕСТОИМОСТЬ ВОДА 2016'!DT168)</f>
        <v>0</v>
      </c>
      <c r="FB12" s="60">
        <v>196.59</v>
      </c>
      <c r="FC12" s="70">
        <f>SUM('[2]Произв. прогр. Вода (СВОД)'!DY19)</f>
        <v>0</v>
      </c>
      <c r="FD12" s="70">
        <f>SUM('[2]ПОЛНАЯ СЕБЕСТОИМОСТЬ ВОДА 2016'!DU168)</f>
        <v>0</v>
      </c>
      <c r="FE12" s="60">
        <v>188.97</v>
      </c>
      <c r="FF12" s="70">
        <f t="shared" ref="FF12:FH14" si="155">SUM(EW12+EZ12+FC12)</f>
        <v>0</v>
      </c>
      <c r="FG12" s="70">
        <f t="shared" si="155"/>
        <v>0</v>
      </c>
      <c r="FH12" s="70">
        <f t="shared" si="155"/>
        <v>586.31000000000006</v>
      </c>
      <c r="FI12" s="59">
        <f t="shared" si="41"/>
        <v>0</v>
      </c>
      <c r="FJ12" s="59" t="e">
        <f t="shared" si="42"/>
        <v>#DIV/0!</v>
      </c>
      <c r="FK12" s="70">
        <v>2428.56</v>
      </c>
      <c r="FL12" s="70">
        <v>2311.15</v>
      </c>
      <c r="FM12" s="70">
        <f t="shared" ref="FM12:FM13" si="156">SUM(ET12+FH12)</f>
        <v>2377.86</v>
      </c>
      <c r="FN12" s="59">
        <f t="shared" si="43"/>
        <v>-117.40999999999985</v>
      </c>
      <c r="FO12" s="59">
        <f t="shared" si="44"/>
        <v>-4.8345521625984063</v>
      </c>
      <c r="FP12" s="69" t="s">
        <v>63</v>
      </c>
      <c r="FQ12" s="71">
        <f>SUM('[3]Произв. прогр. Вода (СВОД)'!FT19)</f>
        <v>0</v>
      </c>
      <c r="FR12" s="71">
        <f>SUM('[3]ПОЛНАЯ СЕБЕСТОИМОСТЬ ВОДА 2017'!FR170)</f>
        <v>0</v>
      </c>
      <c r="FS12" s="72">
        <v>205.65</v>
      </c>
      <c r="FT12" s="71">
        <f>SUM('[3]Произв. прогр. Вода (СВОД)'!FU19)</f>
        <v>0</v>
      </c>
      <c r="FU12" s="71">
        <f>SUM('[3]ПОЛНАЯ СЕБЕСТОИМОСТЬ ВОДА 2017'!FS170)</f>
        <v>0</v>
      </c>
      <c r="FV12" s="72">
        <v>205.56</v>
      </c>
      <c r="FW12" s="71">
        <f>SUM('[3]Произв. прогр. Вода (СВОД)'!FV19)</f>
        <v>0</v>
      </c>
      <c r="FX12" s="71">
        <f>SUM('[3]ПОЛНАЯ СЕБЕСТОИМОСТЬ ВОДА 2017'!FT170)</f>
        <v>0</v>
      </c>
      <c r="FY12" s="72">
        <v>193.07</v>
      </c>
      <c r="FZ12" s="71">
        <f t="shared" ref="FZ12:GB14" si="157">SUM(FQ12+FT12+FW12)</f>
        <v>0</v>
      </c>
      <c r="GA12" s="71">
        <f t="shared" si="157"/>
        <v>0</v>
      </c>
      <c r="GB12" s="71">
        <f t="shared" si="157"/>
        <v>604.28</v>
      </c>
      <c r="GC12" s="73">
        <f t="shared" si="45"/>
        <v>0</v>
      </c>
      <c r="GD12" s="73" t="e">
        <f t="shared" si="46"/>
        <v>#DIV/0!</v>
      </c>
      <c r="GE12" s="71">
        <f>SUM('[3]Произв. прогр. Вода (СВОД)'!FX19)</f>
        <v>0</v>
      </c>
      <c r="GF12" s="71">
        <f>SUM('[3]ПОЛНАЯ СЕБЕСТОИМОСТЬ ВОДА 2017'!FW170)</f>
        <v>0</v>
      </c>
      <c r="GG12" s="72">
        <v>192.68</v>
      </c>
      <c r="GH12" s="71">
        <f>SUM('[3]Произв. прогр. Вода (СВОД)'!FY19)</f>
        <v>0</v>
      </c>
      <c r="GI12" s="71">
        <f>SUM('[3]ПОЛНАЯ СЕБЕСТОИМОСТЬ ВОДА 2017'!FX170)</f>
        <v>0</v>
      </c>
      <c r="GJ12" s="72">
        <v>190.32</v>
      </c>
      <c r="GK12" s="71">
        <f>SUM('[3]Произв. прогр. Вода (СВОД)'!FZ19)</f>
        <v>0</v>
      </c>
      <c r="GL12" s="71">
        <f>SUM('[3]ПОЛНАЯ СЕБЕСТОИМОСТЬ ВОДА 2017'!FY170)</f>
        <v>0</v>
      </c>
      <c r="GM12" s="72">
        <v>184.56</v>
      </c>
      <c r="GN12" s="71">
        <f t="shared" ref="GN12:GP14" si="158">SUM(GE12+GH12+GK12)</f>
        <v>0</v>
      </c>
      <c r="GO12" s="71">
        <f t="shared" si="158"/>
        <v>0</v>
      </c>
      <c r="GP12" s="71">
        <f t="shared" si="158"/>
        <v>567.55999999999995</v>
      </c>
      <c r="GQ12" s="73">
        <f t="shared" si="47"/>
        <v>0</v>
      </c>
      <c r="GR12" s="73" t="e">
        <f t="shared" si="48"/>
        <v>#DIV/0!</v>
      </c>
      <c r="GS12" s="71">
        <v>2380</v>
      </c>
      <c r="GT12" s="71">
        <v>2447.77</v>
      </c>
      <c r="GU12" s="71">
        <v>2311.15</v>
      </c>
      <c r="GV12" s="73">
        <f t="shared" si="49"/>
        <v>67.769999999999982</v>
      </c>
      <c r="GW12" s="73">
        <f t="shared" si="50"/>
        <v>2.8474789915966379</v>
      </c>
      <c r="GX12" s="71">
        <v>2360</v>
      </c>
      <c r="GY12" s="71">
        <v>2392</v>
      </c>
      <c r="GZ12" s="71">
        <v>2447.77</v>
      </c>
      <c r="HA12" s="73">
        <f t="shared" si="140"/>
        <v>32</v>
      </c>
      <c r="HB12" s="73">
        <f t="shared" si="141"/>
        <v>1.3559322033898304</v>
      </c>
      <c r="HC12" s="74">
        <v>2392</v>
      </c>
    </row>
    <row r="13" spans="1:211" ht="30" customHeight="1">
      <c r="A13" s="65" t="s">
        <v>161</v>
      </c>
      <c r="B13" s="66">
        <f>SUM('[1]Произв. прогр. Вода (СВОД)'!N20)</f>
        <v>86.367348300000003</v>
      </c>
      <c r="C13" s="66">
        <f>SUM('[1]ПОЛНАЯ СЕБЕСТОИМОСТЬ ВОДА 2015'!C16)</f>
        <v>111.75</v>
      </c>
      <c r="D13" s="52">
        <v>114.8</v>
      </c>
      <c r="E13" s="66">
        <f>SUM('[1]Произв. прогр. Вода (СВОД)'!O20)</f>
        <v>89.725495500000008</v>
      </c>
      <c r="F13" s="66">
        <f>SUM('[1]ПОЛНАЯ СЕБЕСТОИМОСТЬ ВОДА 2015'!D16)</f>
        <v>95.43</v>
      </c>
      <c r="G13" s="52">
        <v>117.2</v>
      </c>
      <c r="H13" s="66">
        <f>SUM('[1]Произв. прогр. Вода (СВОД)'!P20)</f>
        <v>89.83043760000001</v>
      </c>
      <c r="I13" s="66">
        <f>SUM('[1]ПОЛНАЯ СЕБЕСТОИМОСТЬ ВОДА 2015'!E16)</f>
        <v>93.39</v>
      </c>
      <c r="J13" s="52">
        <v>111.25</v>
      </c>
      <c r="K13" s="66">
        <f t="shared" si="143"/>
        <v>265.92328140000006</v>
      </c>
      <c r="L13" s="66">
        <f t="shared" si="143"/>
        <v>300.57</v>
      </c>
      <c r="M13" s="66">
        <f t="shared" si="143"/>
        <v>343.25</v>
      </c>
      <c r="N13" s="51">
        <f t="shared" si="16"/>
        <v>34.646718599999929</v>
      </c>
      <c r="O13" s="51">
        <f t="shared" si="17"/>
        <v>13.028839903597818</v>
      </c>
      <c r="P13" s="66">
        <f>SUM('[1]Произв. прогр. Вода (СВОД)'!R20)</f>
        <v>88.361248200000006</v>
      </c>
      <c r="Q13" s="66">
        <f>SUM('[1]ПОЛНАЯ СЕБЕСТОИМОСТЬ ВОДА 2015'!H16)</f>
        <v>86.22</v>
      </c>
      <c r="R13" s="52">
        <v>112.2</v>
      </c>
      <c r="S13" s="66">
        <f>SUM('[1]Произв. прогр. Вода (СВОД)'!S20)</f>
        <v>88.466190300000008</v>
      </c>
      <c r="T13" s="66">
        <f>SUM('[1]ПОЛНАЯ СЕБЕСТОИМОСТЬ ВОДА 2015'!I16)</f>
        <v>79.349999999999994</v>
      </c>
      <c r="U13" s="52">
        <v>93.1</v>
      </c>
      <c r="V13" s="66">
        <f>SUM('[1]Произв. прогр. Вода (СВОД)'!T20)</f>
        <v>85.842637800000006</v>
      </c>
      <c r="W13" s="66">
        <f>SUM('[1]ПОЛНАЯ СЕБЕСТОИМОСТЬ ВОДА 2015'!J16)</f>
        <v>86.59</v>
      </c>
      <c r="X13" s="52">
        <v>97.2</v>
      </c>
      <c r="Y13" s="66">
        <f t="shared" si="144"/>
        <v>262.67007630000001</v>
      </c>
      <c r="Z13" s="66">
        <f t="shared" si="144"/>
        <v>252.16</v>
      </c>
      <c r="AA13" s="66">
        <f t="shared" si="144"/>
        <v>302.5</v>
      </c>
      <c r="AB13" s="51">
        <f t="shared" si="18"/>
        <v>-10.510076300000009</v>
      </c>
      <c r="AC13" s="51">
        <f t="shared" si="19"/>
        <v>-4.0012461442300991</v>
      </c>
      <c r="AD13" s="66">
        <f t="shared" si="145"/>
        <v>528.59335770000007</v>
      </c>
      <c r="AE13" s="66">
        <f t="shared" si="145"/>
        <v>552.73</v>
      </c>
      <c r="AF13" s="66">
        <f t="shared" si="145"/>
        <v>645.75</v>
      </c>
      <c r="AG13" s="51">
        <f t="shared" si="20"/>
        <v>24.136642299999949</v>
      </c>
      <c r="AH13" s="51">
        <f t="shared" si="21"/>
        <v>4.5662023459815311</v>
      </c>
      <c r="AI13" s="66">
        <f>SUM('[1]Произв. прогр. Вода (СВОД)'!W20)</f>
        <v>80.280706500000008</v>
      </c>
      <c r="AJ13" s="66">
        <f>SUM('[1]ПОЛНАЯ СЕБЕСТОИМОСТЬ ВОДА 2015'!P16)</f>
        <v>70.14</v>
      </c>
      <c r="AK13" s="52">
        <v>91.9</v>
      </c>
      <c r="AL13" s="66">
        <f>SUM('[1]Произв. прогр. Вода (СВОД)'!X20)</f>
        <v>81.854838000000001</v>
      </c>
      <c r="AM13" s="66">
        <f>SUM('[1]ПОЛНАЯ СЕБЕСТОИМОСТЬ ВОДА 2015'!Q16)</f>
        <v>66.489999999999995</v>
      </c>
      <c r="AN13" s="52">
        <v>88.5</v>
      </c>
      <c r="AO13" s="66">
        <f>SUM('[1]Произв. прогр. Вода (СВОД)'!Y20)</f>
        <v>89.20078500000001</v>
      </c>
      <c r="AP13" s="66">
        <f>SUM('[1]ПОЛНАЯ СЕБЕСТОИМОСТЬ ВОДА 2015'!R16)</f>
        <v>83.74</v>
      </c>
      <c r="AQ13" s="52">
        <v>117</v>
      </c>
      <c r="AR13" s="66">
        <f t="shared" si="146"/>
        <v>251.33632950000003</v>
      </c>
      <c r="AS13" s="66">
        <f t="shared" si="146"/>
        <v>220.37</v>
      </c>
      <c r="AT13" s="66">
        <f t="shared" si="146"/>
        <v>297.39999999999998</v>
      </c>
      <c r="AU13" s="51">
        <f t="shared" si="22"/>
        <v>-30.966329500000029</v>
      </c>
      <c r="AV13" s="51">
        <f t="shared" si="23"/>
        <v>-12.320673880136388</v>
      </c>
      <c r="AW13" s="66">
        <f t="shared" si="147"/>
        <v>779.9296872000001</v>
      </c>
      <c r="AX13" s="66">
        <f t="shared" si="147"/>
        <v>773.1</v>
      </c>
      <c r="AY13" s="66">
        <f t="shared" si="147"/>
        <v>943.15</v>
      </c>
      <c r="AZ13" s="51">
        <f t="shared" si="24"/>
        <v>-6.8296872000000803</v>
      </c>
      <c r="BA13" s="51">
        <f t="shared" si="25"/>
        <v>-0.87567986090119432</v>
      </c>
      <c r="BB13" s="66">
        <f>SUM('[1]Произв. прогр. Вода (СВОД)'!AB20)</f>
        <v>89.83043760000001</v>
      </c>
      <c r="BC13" s="66">
        <f>SUM('[1]ПОЛНАЯ СЕБЕСТОИМОСТЬ ВОДА 2015'!X16)</f>
        <v>76.8</v>
      </c>
      <c r="BD13" s="52">
        <v>102.9</v>
      </c>
      <c r="BE13" s="66">
        <f>SUM('[1]Произв. прогр. Вода (СВОД)'!AC20)</f>
        <v>89.83043760000001</v>
      </c>
      <c r="BF13" s="66">
        <f>SUM('[1]ПОЛНАЯ СЕБЕСТОИМОСТЬ ВОДА 2015'!Y16)</f>
        <v>77.16</v>
      </c>
      <c r="BG13" s="52">
        <v>102.5</v>
      </c>
      <c r="BH13" s="66">
        <f>SUM('[1]Произв. прогр. Вода (СВОД)'!AD20)</f>
        <v>89.83043760000001</v>
      </c>
      <c r="BI13" s="66">
        <f>SUM('[1]ПОЛНАЯ СЕБЕСТОИМОСТЬ ВОДА 2015'!Z16)</f>
        <v>86.64</v>
      </c>
      <c r="BJ13" s="52">
        <v>109.8</v>
      </c>
      <c r="BK13" s="66">
        <f t="shared" si="148"/>
        <v>269.49131280000006</v>
      </c>
      <c r="BL13" s="66">
        <f t="shared" si="148"/>
        <v>240.59999999999997</v>
      </c>
      <c r="BM13" s="66">
        <f t="shared" si="148"/>
        <v>315.2</v>
      </c>
      <c r="BN13" s="51">
        <f t="shared" si="26"/>
        <v>-28.891312800000094</v>
      </c>
      <c r="BO13" s="51">
        <f t="shared" si="27"/>
        <v>-10.720684277285574</v>
      </c>
      <c r="BP13" s="66">
        <f t="shared" si="149"/>
        <v>1049.4210000000003</v>
      </c>
      <c r="BQ13" s="66">
        <f t="shared" si="149"/>
        <v>1013.7</v>
      </c>
      <c r="BR13" s="66">
        <f t="shared" si="149"/>
        <v>1258.3499999999999</v>
      </c>
      <c r="BS13" s="53">
        <f t="shared" si="28"/>
        <v>-35.721000000000231</v>
      </c>
      <c r="BT13" s="53">
        <f t="shared" si="29"/>
        <v>-3.4038769950287082</v>
      </c>
      <c r="BU13" s="67" t="s">
        <v>161</v>
      </c>
      <c r="BV13" s="68">
        <f>SUM('[2]Произв. прогр. Вода'!CK20)</f>
        <v>0</v>
      </c>
      <c r="BW13" s="60">
        <v>77.900000000000006</v>
      </c>
      <c r="BX13" s="60">
        <v>78.87</v>
      </c>
      <c r="BY13" s="60">
        <v>78.75</v>
      </c>
      <c r="BZ13" s="68">
        <f>SUM(BW13:BY13)</f>
        <v>235.52</v>
      </c>
      <c r="CA13" s="68">
        <f>SUM('[2]Произв. прогр. Вода'!CO20)</f>
        <v>0</v>
      </c>
      <c r="CB13" s="60">
        <v>78.2</v>
      </c>
      <c r="CC13" s="60">
        <v>69.5</v>
      </c>
      <c r="CD13" s="60">
        <v>75.180000000000007</v>
      </c>
      <c r="CE13" s="68">
        <f>SUM(CB13:CD13)</f>
        <v>222.88</v>
      </c>
      <c r="CF13" s="68">
        <f>SUM('[2]Произв. прогр. Вода'!CP20)</f>
        <v>0</v>
      </c>
      <c r="CG13" s="68">
        <f>SUM(BZ13+CE13)</f>
        <v>458.4</v>
      </c>
      <c r="CH13" s="68">
        <f t="shared" si="83"/>
        <v>458.4</v>
      </c>
      <c r="CI13" s="68">
        <f>SUM('[2]Произв. прогр. Вода'!CT20)</f>
        <v>0</v>
      </c>
      <c r="CJ13" s="60">
        <v>66.39</v>
      </c>
      <c r="CK13" s="60">
        <v>65.953000000000003</v>
      </c>
      <c r="CL13" s="60">
        <f>(78192.977+256.533+1696.203+130)/1000</f>
        <v>80.275712999999982</v>
      </c>
      <c r="CM13" s="68">
        <f>SUM(CJ13:CL13)</f>
        <v>212.61871300000001</v>
      </c>
      <c r="CN13" s="68">
        <f>SUM('[2]Произв. прогр. Вода'!CU20)</f>
        <v>0</v>
      </c>
      <c r="CO13" s="68">
        <f>SUM(CG13+CM13)</f>
        <v>671.01871299999993</v>
      </c>
      <c r="CP13" s="68">
        <f t="shared" si="30"/>
        <v>671.01871299999993</v>
      </c>
      <c r="CQ13" s="68">
        <f>SUM('[2]Произв. прогр. Вода'!CY20)</f>
        <v>0</v>
      </c>
      <c r="CR13" s="60">
        <v>77.430000000000007</v>
      </c>
      <c r="CS13" s="60">
        <v>85.1</v>
      </c>
      <c r="CT13" s="60">
        <v>83.41</v>
      </c>
      <c r="CU13" s="68">
        <f>SUM(CR13:CT13)</f>
        <v>245.94</v>
      </c>
      <c r="CV13" s="69" t="s">
        <v>161</v>
      </c>
      <c r="CW13" s="70">
        <f>SUM('[2]Произв. прогр. Вода (СВОД)'!DI20)</f>
        <v>0</v>
      </c>
      <c r="CX13" s="70">
        <f>SUM('[2]ПОЛНАЯ СЕБЕСТОИМОСТЬ ВОДА 2016'!CX169)</f>
        <v>0</v>
      </c>
      <c r="CY13" s="60">
        <v>111.75</v>
      </c>
      <c r="CZ13" s="70">
        <f>SUM('[2]Произв. прогр. Вода (СВОД)'!DJ20)</f>
        <v>0</v>
      </c>
      <c r="DA13" s="70">
        <f>SUM('[2]ПОЛНАЯ СЕБЕСТОИМОСТЬ ВОДА 2016'!CY169)</f>
        <v>0</v>
      </c>
      <c r="DB13" s="60">
        <v>95.43</v>
      </c>
      <c r="DC13" s="70">
        <f>SUM('[2]Произв. прогр. Вода (СВОД)'!DK20)</f>
        <v>0</v>
      </c>
      <c r="DD13" s="70">
        <f>SUM('[2]ПОЛНАЯ СЕБЕСТОИМОСТЬ ВОДА 2016'!CZ169)</f>
        <v>0</v>
      </c>
      <c r="DE13" s="60">
        <v>93.39</v>
      </c>
      <c r="DF13" s="70">
        <f t="shared" si="150"/>
        <v>0</v>
      </c>
      <c r="DG13" s="70">
        <f t="shared" si="150"/>
        <v>0</v>
      </c>
      <c r="DH13" s="70">
        <f t="shared" si="150"/>
        <v>300.57</v>
      </c>
      <c r="DI13" s="59">
        <f t="shared" si="31"/>
        <v>0</v>
      </c>
      <c r="DJ13" s="59" t="e">
        <f t="shared" si="32"/>
        <v>#DIV/0!</v>
      </c>
      <c r="DK13" s="70">
        <f>SUM('[2]Произв. прогр. Вода (СВОД)'!DM20)</f>
        <v>0</v>
      </c>
      <c r="DL13" s="70">
        <f>SUM('[2]ПОЛНАЯ СЕБЕСТОИМОСТЬ ВОДА 2016'!DC169)</f>
        <v>0</v>
      </c>
      <c r="DM13" s="60">
        <v>86.22</v>
      </c>
      <c r="DN13" s="70">
        <f>SUM('[2]Произв. прогр. Вода (СВОД)'!DN20)</f>
        <v>0</v>
      </c>
      <c r="DO13" s="70">
        <f>SUM('[2]ПОЛНАЯ СЕБЕСТОИМОСТЬ ВОДА 2016'!DD169)</f>
        <v>0</v>
      </c>
      <c r="DP13" s="60">
        <v>79.349999999999994</v>
      </c>
      <c r="DQ13" s="70">
        <f>SUM('[2]Произв. прогр. Вода (СВОД)'!DO20)</f>
        <v>0</v>
      </c>
      <c r="DR13" s="70">
        <f>SUM('[2]ПОЛНАЯ СЕБЕСТОИМОСТЬ ВОДА 2016'!DE169)</f>
        <v>0</v>
      </c>
      <c r="DS13" s="60">
        <v>86.59</v>
      </c>
      <c r="DT13" s="70">
        <f t="shared" si="151"/>
        <v>0</v>
      </c>
      <c r="DU13" s="70">
        <f t="shared" si="151"/>
        <v>0</v>
      </c>
      <c r="DV13" s="70">
        <f t="shared" si="151"/>
        <v>252.16</v>
      </c>
      <c r="DW13" s="59">
        <f t="shared" si="33"/>
        <v>0</v>
      </c>
      <c r="DX13" s="59" t="e">
        <f t="shared" si="34"/>
        <v>#DIV/0!</v>
      </c>
      <c r="DY13" s="70">
        <f t="shared" si="152"/>
        <v>0</v>
      </c>
      <c r="DZ13" s="70">
        <f t="shared" si="152"/>
        <v>0</v>
      </c>
      <c r="EA13" s="70">
        <f t="shared" si="152"/>
        <v>552.73</v>
      </c>
      <c r="EB13" s="59">
        <f t="shared" si="35"/>
        <v>0</v>
      </c>
      <c r="EC13" s="59" t="e">
        <f t="shared" si="36"/>
        <v>#DIV/0!</v>
      </c>
      <c r="ED13" s="70">
        <f>SUM('[2]Произв. прогр. Вода (СВОД)'!DR20)</f>
        <v>0</v>
      </c>
      <c r="EE13" s="70">
        <f>SUM('[2]ПОЛНАЯ СЕБЕСТОИМОСТЬ ВОДА 2016'!DK169)</f>
        <v>0</v>
      </c>
      <c r="EF13" s="60">
        <v>70.14</v>
      </c>
      <c r="EG13" s="70">
        <f>SUM('[2]Произв. прогр. Вода (СВОД)'!DS20)</f>
        <v>0</v>
      </c>
      <c r="EH13" s="70">
        <f>SUM('[2]ПОЛНАЯ СЕБЕСТОИМОСТЬ ВОДА 2016'!DL169)</f>
        <v>0</v>
      </c>
      <c r="EI13" s="60">
        <v>66.489999999999995</v>
      </c>
      <c r="EJ13" s="70">
        <f>SUM('[2]Произв. прогр. Вода (СВОД)'!DT20)</f>
        <v>0</v>
      </c>
      <c r="EK13" s="70">
        <f>SUM('[2]ПОЛНАЯ СЕБЕСТОИМОСТЬ ВОДА 2016'!DM169)</f>
        <v>0</v>
      </c>
      <c r="EL13" s="60">
        <v>83.74</v>
      </c>
      <c r="EM13" s="70">
        <f t="shared" si="153"/>
        <v>0</v>
      </c>
      <c r="EN13" s="70">
        <f t="shared" si="153"/>
        <v>0</v>
      </c>
      <c r="EO13" s="70">
        <f t="shared" si="153"/>
        <v>220.37</v>
      </c>
      <c r="EP13" s="59">
        <f t="shared" si="37"/>
        <v>0</v>
      </c>
      <c r="EQ13" s="59" t="e">
        <f t="shared" si="38"/>
        <v>#DIV/0!</v>
      </c>
      <c r="ER13" s="70">
        <f t="shared" si="154"/>
        <v>0</v>
      </c>
      <c r="ES13" s="70">
        <f t="shared" si="154"/>
        <v>0</v>
      </c>
      <c r="ET13" s="70">
        <f t="shared" si="154"/>
        <v>773.1</v>
      </c>
      <c r="EU13" s="59">
        <f t="shared" si="39"/>
        <v>0</v>
      </c>
      <c r="EV13" s="59" t="e">
        <f t="shared" si="40"/>
        <v>#DIV/0!</v>
      </c>
      <c r="EW13" s="70">
        <f>SUM('[2]Произв. прогр. Вода (СВОД)'!DW20)</f>
        <v>0</v>
      </c>
      <c r="EX13" s="70">
        <f>SUM('[2]ПОЛНАЯ СЕБЕСТОИМОСТЬ ВОДА 2016'!DS169)</f>
        <v>0</v>
      </c>
      <c r="EY13" s="60">
        <v>76.8</v>
      </c>
      <c r="EZ13" s="70">
        <f>SUM('[2]Произв. прогр. Вода (СВОД)'!DX20)</f>
        <v>0</v>
      </c>
      <c r="FA13" s="70">
        <f>SUM('[2]ПОЛНАЯ СЕБЕСТОИМОСТЬ ВОДА 2016'!DT169)</f>
        <v>0</v>
      </c>
      <c r="FB13" s="60">
        <v>77.16</v>
      </c>
      <c r="FC13" s="70">
        <f>SUM('[2]Произв. прогр. Вода (СВОД)'!DY20)</f>
        <v>0</v>
      </c>
      <c r="FD13" s="70">
        <f>SUM('[2]ПОЛНАЯ СЕБЕСТОИМОСТЬ ВОДА 2016'!DU169)</f>
        <v>0</v>
      </c>
      <c r="FE13" s="60">
        <v>86.64</v>
      </c>
      <c r="FF13" s="70">
        <f t="shared" si="155"/>
        <v>0</v>
      </c>
      <c r="FG13" s="70">
        <f t="shared" si="155"/>
        <v>0</v>
      </c>
      <c r="FH13" s="70">
        <f t="shared" si="155"/>
        <v>240.59999999999997</v>
      </c>
      <c r="FI13" s="59">
        <f t="shared" si="41"/>
        <v>0</v>
      </c>
      <c r="FJ13" s="59" t="e">
        <f t="shared" si="42"/>
        <v>#DIV/0!</v>
      </c>
      <c r="FK13" s="70">
        <v>1038.0999999999999</v>
      </c>
      <c r="FL13" s="70">
        <v>916.96</v>
      </c>
      <c r="FM13" s="70">
        <f t="shared" si="156"/>
        <v>1013.7</v>
      </c>
      <c r="FN13" s="59">
        <f t="shared" si="43"/>
        <v>-121.13999999999987</v>
      </c>
      <c r="FO13" s="59">
        <f t="shared" si="44"/>
        <v>-11.669396011944889</v>
      </c>
      <c r="FP13" s="69" t="s">
        <v>161</v>
      </c>
      <c r="FQ13" s="71">
        <f>SUM('[3]Произв. прогр. Вода (СВОД)'!FT20)</f>
        <v>0</v>
      </c>
      <c r="FR13" s="71">
        <f>SUM('[3]ПОЛНАЯ СЕБЕСТОИМОСТЬ ВОДА 2017'!FR171)</f>
        <v>0</v>
      </c>
      <c r="FS13" s="72">
        <v>77.900000000000006</v>
      </c>
      <c r="FT13" s="71">
        <f>SUM('[3]Произв. прогр. Вода (СВОД)'!FU20)</f>
        <v>0</v>
      </c>
      <c r="FU13" s="71">
        <f>SUM('[3]ПОЛНАЯ СЕБЕСТОИМОСТЬ ВОДА 2017'!FS171)</f>
        <v>0</v>
      </c>
      <c r="FV13" s="72">
        <v>78.87</v>
      </c>
      <c r="FW13" s="71">
        <f>SUM('[3]Произв. прогр. Вода (СВОД)'!FV20)</f>
        <v>0</v>
      </c>
      <c r="FX13" s="71">
        <f>SUM('[3]ПОЛНАЯ СЕБЕСТОИМОСТЬ ВОДА 2017'!FT171)</f>
        <v>0</v>
      </c>
      <c r="FY13" s="72">
        <v>78.75</v>
      </c>
      <c r="FZ13" s="71">
        <f t="shared" si="157"/>
        <v>0</v>
      </c>
      <c r="GA13" s="71">
        <f t="shared" si="157"/>
        <v>0</v>
      </c>
      <c r="GB13" s="71">
        <f t="shared" si="157"/>
        <v>235.52</v>
      </c>
      <c r="GC13" s="73">
        <f t="shared" si="45"/>
        <v>0</v>
      </c>
      <c r="GD13" s="73" t="e">
        <f t="shared" si="46"/>
        <v>#DIV/0!</v>
      </c>
      <c r="GE13" s="71">
        <f>SUM('[3]Произв. прогр. Вода (СВОД)'!FX20)</f>
        <v>0</v>
      </c>
      <c r="GF13" s="71">
        <f>SUM('[3]ПОЛНАЯ СЕБЕСТОИМОСТЬ ВОДА 2017'!FW171)</f>
        <v>0</v>
      </c>
      <c r="GG13" s="72">
        <v>78.2</v>
      </c>
      <c r="GH13" s="71">
        <f>SUM('[3]Произв. прогр. Вода (СВОД)'!FY20)</f>
        <v>0</v>
      </c>
      <c r="GI13" s="71">
        <f>SUM('[3]ПОЛНАЯ СЕБЕСТОИМОСТЬ ВОДА 2017'!FX171)</f>
        <v>0</v>
      </c>
      <c r="GJ13" s="72">
        <v>69.5</v>
      </c>
      <c r="GK13" s="71">
        <f>SUM('[3]Произв. прогр. Вода (СВОД)'!FZ20)</f>
        <v>0</v>
      </c>
      <c r="GL13" s="71">
        <f>SUM('[3]ПОЛНАЯ СЕБЕСТОИМОСТЬ ВОДА 2017'!FY171)</f>
        <v>0</v>
      </c>
      <c r="GM13" s="72">
        <v>75.180000000000007</v>
      </c>
      <c r="GN13" s="71">
        <f t="shared" si="158"/>
        <v>0</v>
      </c>
      <c r="GO13" s="71">
        <f t="shared" si="158"/>
        <v>0</v>
      </c>
      <c r="GP13" s="71">
        <f t="shared" si="158"/>
        <v>222.88</v>
      </c>
      <c r="GQ13" s="73">
        <f t="shared" si="47"/>
        <v>0</v>
      </c>
      <c r="GR13" s="73" t="e">
        <f t="shared" si="48"/>
        <v>#DIV/0!</v>
      </c>
      <c r="GS13" s="71">
        <v>1016.35</v>
      </c>
      <c r="GT13" s="71">
        <v>897.05</v>
      </c>
      <c r="GU13" s="71">
        <v>916.96</v>
      </c>
      <c r="GV13" s="73">
        <f t="shared" si="49"/>
        <v>-119.30000000000007</v>
      </c>
      <c r="GW13" s="73">
        <f t="shared" si="50"/>
        <v>-11.738082353519955</v>
      </c>
      <c r="GX13" s="71">
        <v>941.42</v>
      </c>
      <c r="GY13" s="71">
        <v>897.25</v>
      </c>
      <c r="GZ13" s="71">
        <v>897.05</v>
      </c>
      <c r="HA13" s="73">
        <f t="shared" si="140"/>
        <v>-44.169999999999959</v>
      </c>
      <c r="HB13" s="73">
        <f t="shared" si="141"/>
        <v>-4.6918484842047086</v>
      </c>
      <c r="HC13" s="74">
        <v>897.25</v>
      </c>
    </row>
    <row r="14" spans="1:211" ht="30" customHeight="1">
      <c r="A14" s="75" t="s">
        <v>64</v>
      </c>
      <c r="B14" s="66">
        <f>SUM('[1]Произв. прогр. Вода (СВОД)'!N21)</f>
        <v>3.8441666666666667</v>
      </c>
      <c r="C14" s="66">
        <f>SUM('[1]ПОЛНАЯ СЕБЕСТОИМОСТЬ ВОДА 2015'!C17)</f>
        <v>3.72</v>
      </c>
      <c r="D14" s="52">
        <v>6.9</v>
      </c>
      <c r="E14" s="66">
        <f>SUM('[1]Произв. прогр. Вода (СВОД)'!O21)</f>
        <v>3.8441666666666667</v>
      </c>
      <c r="F14" s="66">
        <f>SUM('[1]ПОЛНАЯ СЕБЕСТОИМОСТЬ ВОДА 2015'!D17)</f>
        <v>0.7</v>
      </c>
      <c r="G14" s="52">
        <v>5.8</v>
      </c>
      <c r="H14" s="66">
        <f>SUM('[1]Произв. прогр. Вода (СВОД)'!P21)</f>
        <v>3.8441666666666667</v>
      </c>
      <c r="I14" s="66">
        <f>SUM('[1]ПОЛНАЯ СЕБЕСТОИМОСТЬ ВОДА 2015'!E17)</f>
        <v>5.07</v>
      </c>
      <c r="J14" s="52">
        <v>5.55</v>
      </c>
      <c r="K14" s="66">
        <f t="shared" si="143"/>
        <v>11.532500000000001</v>
      </c>
      <c r="L14" s="66">
        <f t="shared" si="143"/>
        <v>9.49</v>
      </c>
      <c r="M14" s="66">
        <f t="shared" si="143"/>
        <v>18.25</v>
      </c>
      <c r="N14" s="51">
        <f t="shared" si="16"/>
        <v>-2.0425000000000004</v>
      </c>
      <c r="O14" s="51">
        <f t="shared" si="17"/>
        <v>-17.710817255582054</v>
      </c>
      <c r="P14" s="66">
        <f>SUM('[1]Произв. прогр. Вода (СВОД)'!R21)</f>
        <v>3.8441666666666667</v>
      </c>
      <c r="Q14" s="66">
        <f>SUM('[1]ПОЛНАЯ СЕБЕСТОИМОСТЬ ВОДА 2015'!H17)</f>
        <v>0.4</v>
      </c>
      <c r="R14" s="52">
        <v>4.0999999999999996</v>
      </c>
      <c r="S14" s="66">
        <f>SUM('[1]Произв. прогр. Вода (СВОД)'!S21)</f>
        <v>3.8441666666666667</v>
      </c>
      <c r="T14" s="66">
        <f>SUM('[1]ПОЛНАЯ СЕБЕСТОИМОСТЬ ВОДА 2015'!I17)</f>
        <v>0.81</v>
      </c>
      <c r="U14" s="52">
        <v>2.9</v>
      </c>
      <c r="V14" s="66">
        <f>SUM('[1]Произв. прогр. Вода (СВОД)'!T21)</f>
        <v>3.8441666666666667</v>
      </c>
      <c r="W14" s="66">
        <f>SUM('[1]ПОЛНАЯ СЕБЕСТОИМОСТЬ ВОДА 2015'!J17)</f>
        <v>3</v>
      </c>
      <c r="X14" s="52">
        <v>2.7</v>
      </c>
      <c r="Y14" s="66">
        <f t="shared" si="144"/>
        <v>11.532500000000001</v>
      </c>
      <c r="Z14" s="66">
        <f t="shared" si="144"/>
        <v>4.21</v>
      </c>
      <c r="AA14" s="66">
        <f t="shared" si="144"/>
        <v>9.6999999999999993</v>
      </c>
      <c r="AB14" s="51">
        <f t="shared" si="18"/>
        <v>-7.3225000000000007</v>
      </c>
      <c r="AC14" s="51">
        <f t="shared" si="19"/>
        <v>-63.494472143941039</v>
      </c>
      <c r="AD14" s="66">
        <f t="shared" si="145"/>
        <v>23.065000000000001</v>
      </c>
      <c r="AE14" s="66">
        <f t="shared" si="145"/>
        <v>13.7</v>
      </c>
      <c r="AF14" s="66">
        <f t="shared" si="145"/>
        <v>27.95</v>
      </c>
      <c r="AG14" s="51">
        <f t="shared" si="20"/>
        <v>-9.365000000000002</v>
      </c>
      <c r="AH14" s="51">
        <f t="shared" si="21"/>
        <v>-40.602644699761548</v>
      </c>
      <c r="AI14" s="66">
        <f>SUM('[1]Произв. прогр. Вода (СВОД)'!W21)</f>
        <v>3.8441666666666667</v>
      </c>
      <c r="AJ14" s="66">
        <f>SUM('[1]ПОЛНАЯ СЕБЕСТОИМОСТЬ ВОДА 2015'!P17)</f>
        <v>1.85</v>
      </c>
      <c r="AK14" s="52">
        <v>4.2</v>
      </c>
      <c r="AL14" s="66">
        <f>SUM('[1]Произв. прогр. Вода (СВОД)'!X21)</f>
        <v>3.8441666666666667</v>
      </c>
      <c r="AM14" s="66">
        <f>SUM('[1]ПОЛНАЯ СЕБЕСТОИМОСТЬ ВОДА 2015'!Q17)</f>
        <v>1.29</v>
      </c>
      <c r="AN14" s="52">
        <v>2.2999999999999998</v>
      </c>
      <c r="AO14" s="66">
        <f>SUM('[1]Произв. прогр. Вода (СВОД)'!Y21)</f>
        <v>3.8441666666666667</v>
      </c>
      <c r="AP14" s="66">
        <f>SUM('[1]ПОЛНАЯ СЕБЕСТОИМОСТЬ ВОДА 2015'!R17)</f>
        <v>0.71599999999999997</v>
      </c>
      <c r="AQ14" s="52">
        <v>4</v>
      </c>
      <c r="AR14" s="66">
        <f t="shared" si="146"/>
        <v>11.532500000000001</v>
      </c>
      <c r="AS14" s="66">
        <f t="shared" si="146"/>
        <v>3.8559999999999999</v>
      </c>
      <c r="AT14" s="66">
        <f t="shared" si="146"/>
        <v>10.5</v>
      </c>
      <c r="AU14" s="51">
        <f t="shared" si="22"/>
        <v>-7.6765000000000008</v>
      </c>
      <c r="AV14" s="51">
        <f t="shared" si="23"/>
        <v>-66.564058096683283</v>
      </c>
      <c r="AW14" s="66">
        <f t="shared" si="147"/>
        <v>34.597500000000004</v>
      </c>
      <c r="AX14" s="66">
        <f t="shared" si="147"/>
        <v>17.555999999999997</v>
      </c>
      <c r="AY14" s="66">
        <f t="shared" si="147"/>
        <v>38.450000000000003</v>
      </c>
      <c r="AZ14" s="51">
        <f t="shared" si="24"/>
        <v>-17.041500000000006</v>
      </c>
      <c r="BA14" s="51">
        <f t="shared" si="25"/>
        <v>-49.256449165402138</v>
      </c>
      <c r="BB14" s="66">
        <f>SUM('[1]Произв. прогр. Вода (СВОД)'!AB21)</f>
        <v>3.8441666666666667</v>
      </c>
      <c r="BC14" s="66">
        <f>SUM('[1]ПОЛНАЯ СЕБЕСТОИМОСТЬ ВОДА 2015'!X17)</f>
        <v>0</v>
      </c>
      <c r="BD14" s="52">
        <v>3.4</v>
      </c>
      <c r="BE14" s="66">
        <f>SUM('[1]Произв. прогр. Вода (СВОД)'!AC21)</f>
        <v>3.8441666666666667</v>
      </c>
      <c r="BF14" s="66">
        <f>SUM('[1]ПОЛНАЯ СЕБЕСТОИМОСТЬ ВОДА 2015'!Y17)</f>
        <v>0.42</v>
      </c>
      <c r="BG14" s="52">
        <v>3.8</v>
      </c>
      <c r="BH14" s="66">
        <f>SUM('[1]Произв. прогр. Вода (СВОД)'!AD21)</f>
        <v>3.8441666666666667</v>
      </c>
      <c r="BI14" s="66">
        <f>SUM('[1]ПОЛНАЯ СЕБЕСТОИМОСТЬ ВОДА 2015'!Z17)</f>
        <v>0.24</v>
      </c>
      <c r="BJ14" s="52">
        <v>4.2</v>
      </c>
      <c r="BK14" s="66">
        <f t="shared" si="148"/>
        <v>11.532500000000001</v>
      </c>
      <c r="BL14" s="66">
        <f t="shared" si="148"/>
        <v>0.65999999999999992</v>
      </c>
      <c r="BM14" s="66">
        <f t="shared" si="148"/>
        <v>11.399999999999999</v>
      </c>
      <c r="BN14" s="51">
        <f t="shared" si="26"/>
        <v>-10.8725</v>
      </c>
      <c r="BO14" s="51">
        <f t="shared" si="27"/>
        <v>-94.277043138955136</v>
      </c>
      <c r="BP14" s="66">
        <f t="shared" si="149"/>
        <v>46.13</v>
      </c>
      <c r="BQ14" s="66">
        <f t="shared" si="149"/>
        <v>18.215999999999998</v>
      </c>
      <c r="BR14" s="66">
        <f t="shared" si="149"/>
        <v>49.85</v>
      </c>
      <c r="BS14" s="53">
        <f t="shared" si="28"/>
        <v>-27.914000000000005</v>
      </c>
      <c r="BT14" s="53">
        <f t="shared" si="29"/>
        <v>-60.511597658790386</v>
      </c>
      <c r="BU14" s="79" t="s">
        <v>64</v>
      </c>
      <c r="BV14" s="80">
        <f>SUM('[2]Произв. прогр. Вода'!CK21)</f>
        <v>0</v>
      </c>
      <c r="BW14" s="89">
        <v>0.32</v>
      </c>
      <c r="BX14" s="89">
        <v>0.21</v>
      </c>
      <c r="BY14" s="89">
        <v>0.26</v>
      </c>
      <c r="BZ14" s="80">
        <f>SUM(BW14:BY14)</f>
        <v>0.79</v>
      </c>
      <c r="CA14" s="80">
        <f>SUM('[2]Произв. прогр. Вода'!CO21)</f>
        <v>0</v>
      </c>
      <c r="CB14" s="89">
        <v>0.31</v>
      </c>
      <c r="CC14" s="89">
        <v>0.18</v>
      </c>
      <c r="CD14" s="89">
        <v>0.19</v>
      </c>
      <c r="CE14" s="80">
        <f>SUM(CB14:CD14)</f>
        <v>0.67999999999999994</v>
      </c>
      <c r="CF14" s="80">
        <f>SUM('[2]Произв. прогр. Вода'!CP21)</f>
        <v>0</v>
      </c>
      <c r="CG14" s="80">
        <f>SUM(BZ14+CE14)</f>
        <v>1.47</v>
      </c>
      <c r="CH14" s="80">
        <f t="shared" ref="CH14" si="159">SUM(CG14-CF14)</f>
        <v>1.47</v>
      </c>
      <c r="CI14" s="80">
        <f>SUM('[2]Произв. прогр. Вода'!CT21)</f>
        <v>0</v>
      </c>
      <c r="CJ14" s="89">
        <v>0.22</v>
      </c>
      <c r="CK14" s="89">
        <v>0.13</v>
      </c>
      <c r="CL14" s="89">
        <v>0.13</v>
      </c>
      <c r="CM14" s="80">
        <f>SUM(CJ14:CL14)</f>
        <v>0.48</v>
      </c>
      <c r="CN14" s="80">
        <f>SUM('[2]Произв. прогр. Вода'!CU21)</f>
        <v>0</v>
      </c>
      <c r="CO14" s="80">
        <f>SUM(CG14+CM14)</f>
        <v>1.95</v>
      </c>
      <c r="CP14" s="80">
        <f t="shared" ref="CP14" si="160">SUM(CO14-CN14)</f>
        <v>1.95</v>
      </c>
      <c r="CQ14" s="80">
        <f>SUM('[2]Произв. прогр. Вода'!CY21)</f>
        <v>0</v>
      </c>
      <c r="CR14" s="89">
        <v>0.13</v>
      </c>
      <c r="CS14" s="89">
        <v>7.0000000000000007E-2</v>
      </c>
      <c r="CT14" s="89">
        <v>0.25</v>
      </c>
      <c r="CU14" s="80">
        <f>SUM(CR14:CT14)</f>
        <v>0.45</v>
      </c>
      <c r="CV14" s="82" t="s">
        <v>64</v>
      </c>
      <c r="CW14" s="88">
        <f>SUM('[2]Произв. прогр. Вода (СВОД)'!DI21)</f>
        <v>0</v>
      </c>
      <c r="CX14" s="88">
        <f>SUM('[2]ПОЛНАЯ СЕБЕСТОИМОСТЬ ВОДА 2016'!CX170)</f>
        <v>0</v>
      </c>
      <c r="CY14" s="89">
        <v>3.72</v>
      </c>
      <c r="CZ14" s="88">
        <f>SUM('[2]Произв. прогр. Вода (СВОД)'!DJ21)</f>
        <v>0</v>
      </c>
      <c r="DA14" s="88">
        <f>SUM('[2]ПОЛНАЯ СЕБЕСТОИМОСТЬ ВОДА 2016'!CY170)</f>
        <v>0</v>
      </c>
      <c r="DB14" s="89">
        <v>0.7</v>
      </c>
      <c r="DC14" s="88">
        <f>SUM('[2]Произв. прогр. Вода (СВОД)'!DK21)</f>
        <v>0</v>
      </c>
      <c r="DD14" s="88">
        <f>SUM('[2]ПОЛНАЯ СЕБЕСТОИМОСТЬ ВОДА 2016'!CZ170)</f>
        <v>0</v>
      </c>
      <c r="DE14" s="89">
        <v>5.07</v>
      </c>
      <c r="DF14" s="88">
        <f t="shared" si="150"/>
        <v>0</v>
      </c>
      <c r="DG14" s="88">
        <f t="shared" si="150"/>
        <v>0</v>
      </c>
      <c r="DH14" s="88">
        <f t="shared" si="150"/>
        <v>9.49</v>
      </c>
      <c r="DI14" s="84">
        <f t="shared" si="31"/>
        <v>0</v>
      </c>
      <c r="DJ14" s="84" t="e">
        <f t="shared" si="32"/>
        <v>#DIV/0!</v>
      </c>
      <c r="DK14" s="88">
        <f>SUM('[2]Произв. прогр. Вода (СВОД)'!DM21)</f>
        <v>0</v>
      </c>
      <c r="DL14" s="88">
        <f>SUM('[2]ПОЛНАЯ СЕБЕСТОИМОСТЬ ВОДА 2016'!DC170)</f>
        <v>0</v>
      </c>
      <c r="DM14" s="89">
        <v>0.4</v>
      </c>
      <c r="DN14" s="88">
        <f>SUM('[2]Произв. прогр. Вода (СВОД)'!DN21)</f>
        <v>0</v>
      </c>
      <c r="DO14" s="88">
        <f>SUM('[2]ПОЛНАЯ СЕБЕСТОИМОСТЬ ВОДА 2016'!DD170)</f>
        <v>0</v>
      </c>
      <c r="DP14" s="89">
        <v>0.81</v>
      </c>
      <c r="DQ14" s="88">
        <f>SUM('[2]Произв. прогр. Вода (СВОД)'!DO21)</f>
        <v>0</v>
      </c>
      <c r="DR14" s="88">
        <f>SUM('[2]ПОЛНАЯ СЕБЕСТОИМОСТЬ ВОДА 2016'!DE170)</f>
        <v>0</v>
      </c>
      <c r="DS14" s="89">
        <v>3</v>
      </c>
      <c r="DT14" s="88">
        <f t="shared" si="151"/>
        <v>0</v>
      </c>
      <c r="DU14" s="88">
        <f t="shared" si="151"/>
        <v>0</v>
      </c>
      <c r="DV14" s="88">
        <f t="shared" si="151"/>
        <v>4.21</v>
      </c>
      <c r="DW14" s="84">
        <f t="shared" si="33"/>
        <v>0</v>
      </c>
      <c r="DX14" s="84" t="e">
        <f t="shared" si="34"/>
        <v>#DIV/0!</v>
      </c>
      <c r="DY14" s="88">
        <f t="shared" si="152"/>
        <v>0</v>
      </c>
      <c r="DZ14" s="88">
        <f t="shared" si="152"/>
        <v>0</v>
      </c>
      <c r="EA14" s="88">
        <f t="shared" si="152"/>
        <v>13.7</v>
      </c>
      <c r="EB14" s="84">
        <f t="shared" si="35"/>
        <v>0</v>
      </c>
      <c r="EC14" s="84" t="e">
        <f t="shared" si="36"/>
        <v>#DIV/0!</v>
      </c>
      <c r="ED14" s="88">
        <f>SUM('[2]Произв. прогр. Вода (СВОД)'!DR21)</f>
        <v>0</v>
      </c>
      <c r="EE14" s="88">
        <f>SUM('[2]ПОЛНАЯ СЕБЕСТОИМОСТЬ ВОДА 2016'!DK170)</f>
        <v>0</v>
      </c>
      <c r="EF14" s="89">
        <v>1.85</v>
      </c>
      <c r="EG14" s="88">
        <f>SUM('[2]Произв. прогр. Вода (СВОД)'!DS21)</f>
        <v>0</v>
      </c>
      <c r="EH14" s="88">
        <f>SUM('[2]ПОЛНАЯ СЕБЕСТОИМОСТЬ ВОДА 2016'!DL170)</f>
        <v>0</v>
      </c>
      <c r="EI14" s="89">
        <v>1.29</v>
      </c>
      <c r="EJ14" s="88">
        <f>SUM('[2]Произв. прогр. Вода (СВОД)'!DT21)</f>
        <v>0</v>
      </c>
      <c r="EK14" s="88">
        <f>SUM('[2]ПОЛНАЯ СЕБЕСТОИМОСТЬ ВОДА 2016'!DM170)</f>
        <v>0</v>
      </c>
      <c r="EL14" s="89">
        <v>0.72</v>
      </c>
      <c r="EM14" s="88">
        <f t="shared" si="153"/>
        <v>0</v>
      </c>
      <c r="EN14" s="88">
        <f t="shared" si="153"/>
        <v>0</v>
      </c>
      <c r="EO14" s="88">
        <f t="shared" si="153"/>
        <v>3.8600000000000003</v>
      </c>
      <c r="EP14" s="84">
        <f t="shared" si="37"/>
        <v>0</v>
      </c>
      <c r="EQ14" s="84" t="e">
        <f t="shared" si="38"/>
        <v>#DIV/0!</v>
      </c>
      <c r="ER14" s="88">
        <f t="shared" si="154"/>
        <v>0</v>
      </c>
      <c r="ES14" s="88">
        <f t="shared" si="154"/>
        <v>0</v>
      </c>
      <c r="ET14" s="88">
        <f t="shared" si="154"/>
        <v>17.559999999999999</v>
      </c>
      <c r="EU14" s="84">
        <f t="shared" si="39"/>
        <v>0</v>
      </c>
      <c r="EV14" s="84" t="e">
        <f t="shared" si="40"/>
        <v>#DIV/0!</v>
      </c>
      <c r="EW14" s="88">
        <f>SUM('[2]Произв. прогр. Вода (СВОД)'!DW21)</f>
        <v>0</v>
      </c>
      <c r="EX14" s="88">
        <f>SUM('[2]ПОЛНАЯ СЕБЕСТОИМОСТЬ ВОДА 2016'!DS170)</f>
        <v>0</v>
      </c>
      <c r="EY14" s="89">
        <v>0</v>
      </c>
      <c r="EZ14" s="88">
        <f>SUM('[2]Произв. прогр. Вода (СВОД)'!DX21)</f>
        <v>0</v>
      </c>
      <c r="FA14" s="88">
        <f>SUM('[2]ПОЛНАЯ СЕБЕСТОИМОСТЬ ВОДА 2016'!DT170)</f>
        <v>0</v>
      </c>
      <c r="FB14" s="89">
        <v>0.42</v>
      </c>
      <c r="FC14" s="88">
        <f>SUM('[2]Произв. прогр. Вода (СВОД)'!DY21)</f>
        <v>0</v>
      </c>
      <c r="FD14" s="88">
        <f>SUM('[2]ПОЛНАЯ СЕБЕСТОИМОСТЬ ВОДА 2016'!DU170)</f>
        <v>0</v>
      </c>
      <c r="FE14" s="89">
        <v>0.24</v>
      </c>
      <c r="FF14" s="88">
        <f t="shared" si="155"/>
        <v>0</v>
      </c>
      <c r="FG14" s="88">
        <f t="shared" si="155"/>
        <v>0</v>
      </c>
      <c r="FH14" s="88">
        <f t="shared" si="155"/>
        <v>0.65999999999999992</v>
      </c>
      <c r="FI14" s="84">
        <f t="shared" si="41"/>
        <v>0</v>
      </c>
      <c r="FJ14" s="84" t="e">
        <f t="shared" si="42"/>
        <v>#DIV/0!</v>
      </c>
      <c r="FK14" s="88">
        <v>21.42</v>
      </c>
      <c r="FL14" s="88">
        <v>2.4</v>
      </c>
      <c r="FM14" s="88">
        <v>18.22</v>
      </c>
      <c r="FN14" s="84">
        <f t="shared" si="43"/>
        <v>-19.020000000000003</v>
      </c>
      <c r="FO14" s="84">
        <f t="shared" si="44"/>
        <v>-88.795518207282925</v>
      </c>
      <c r="FP14" s="82" t="s">
        <v>64</v>
      </c>
      <c r="FQ14" s="90">
        <f>SUM('[3]Произв. прогр. Вода (СВОД)'!FT21)</f>
        <v>0</v>
      </c>
      <c r="FR14" s="90">
        <f>SUM('[3]ПОЛНАЯ СЕБЕСТОИМОСТЬ ВОДА 2017'!FR172)</f>
        <v>0</v>
      </c>
      <c r="FS14" s="91">
        <v>0.32</v>
      </c>
      <c r="FT14" s="90">
        <f>SUM('[3]Произв. прогр. Вода (СВОД)'!FU21)</f>
        <v>0</v>
      </c>
      <c r="FU14" s="90">
        <f>SUM('[3]ПОЛНАЯ СЕБЕСТОИМОСТЬ ВОДА 2017'!FS172)</f>
        <v>0</v>
      </c>
      <c r="FV14" s="91">
        <v>0.21</v>
      </c>
      <c r="FW14" s="90">
        <f>SUM('[3]Произв. прогр. Вода (СВОД)'!FV21)</f>
        <v>0</v>
      </c>
      <c r="FX14" s="90">
        <f>SUM('[3]ПОЛНАЯ СЕБЕСТОИМОСТЬ ВОДА 2017'!FT172)</f>
        <v>0</v>
      </c>
      <c r="FY14" s="91">
        <v>0.26</v>
      </c>
      <c r="FZ14" s="90">
        <f t="shared" si="157"/>
        <v>0</v>
      </c>
      <c r="GA14" s="90">
        <f t="shared" si="157"/>
        <v>0</v>
      </c>
      <c r="GB14" s="90">
        <f t="shared" si="157"/>
        <v>0.79</v>
      </c>
      <c r="GC14" s="92">
        <f t="shared" si="45"/>
        <v>0</v>
      </c>
      <c r="GD14" s="92" t="e">
        <f t="shared" si="46"/>
        <v>#DIV/0!</v>
      </c>
      <c r="GE14" s="90">
        <f>SUM('[3]Произв. прогр. Вода (СВОД)'!FX21)</f>
        <v>0</v>
      </c>
      <c r="GF14" s="90">
        <f>SUM('[3]ПОЛНАЯ СЕБЕСТОИМОСТЬ ВОДА 2017'!FW172)</f>
        <v>0</v>
      </c>
      <c r="GG14" s="91">
        <v>0.31</v>
      </c>
      <c r="GH14" s="90">
        <f>SUM('[3]Произв. прогр. Вода (СВОД)'!FY21)</f>
        <v>0</v>
      </c>
      <c r="GI14" s="90">
        <f>SUM('[3]ПОЛНАЯ СЕБЕСТОИМОСТЬ ВОДА 2017'!FX172)</f>
        <v>0</v>
      </c>
      <c r="GJ14" s="91">
        <v>0.18</v>
      </c>
      <c r="GK14" s="90">
        <f>SUM('[3]Произв. прогр. Вода (СВОД)'!FZ21)</f>
        <v>0</v>
      </c>
      <c r="GL14" s="90">
        <f>SUM('[3]ПОЛНАЯ СЕБЕСТОИМОСТЬ ВОДА 2017'!FY172)</f>
        <v>0</v>
      </c>
      <c r="GM14" s="91">
        <v>0.19</v>
      </c>
      <c r="GN14" s="90">
        <f t="shared" si="158"/>
        <v>0</v>
      </c>
      <c r="GO14" s="90">
        <f t="shared" si="158"/>
        <v>0</v>
      </c>
      <c r="GP14" s="90">
        <f t="shared" si="158"/>
        <v>0.67999999999999994</v>
      </c>
      <c r="GQ14" s="92">
        <f t="shared" si="47"/>
        <v>0</v>
      </c>
      <c r="GR14" s="92" t="e">
        <f t="shared" si="48"/>
        <v>#DIV/0!</v>
      </c>
      <c r="GS14" s="90">
        <v>20.350000000000001</v>
      </c>
      <c r="GT14" s="90">
        <v>1.77</v>
      </c>
      <c r="GU14" s="90">
        <v>2.4</v>
      </c>
      <c r="GV14" s="92">
        <f t="shared" si="49"/>
        <v>-18.580000000000002</v>
      </c>
      <c r="GW14" s="92">
        <f t="shared" si="50"/>
        <v>-91.302211302211305</v>
      </c>
      <c r="GX14" s="90">
        <v>20.350000000000001</v>
      </c>
      <c r="GY14" s="90">
        <v>2</v>
      </c>
      <c r="GZ14" s="90">
        <v>1.77</v>
      </c>
      <c r="HA14" s="92">
        <f t="shared" si="140"/>
        <v>-18.350000000000001</v>
      </c>
      <c r="HB14" s="92">
        <f t="shared" si="141"/>
        <v>-90.171990171990174</v>
      </c>
      <c r="HC14" s="93">
        <v>2</v>
      </c>
    </row>
    <row r="15" spans="1:211" ht="30" customHeight="1">
      <c r="A15" s="48" t="s">
        <v>162</v>
      </c>
      <c r="B15" s="49">
        <f>SUM('[1]Произв. прогр. Вода (СВОД)'!N22)</f>
        <v>47.949902000000002</v>
      </c>
      <c r="C15" s="49">
        <f>SUM(C16:C17)</f>
        <v>0</v>
      </c>
      <c r="D15" s="49">
        <f t="shared" ref="D15:BR15" si="161">SUM(D16:D17)</f>
        <v>0</v>
      </c>
      <c r="E15" s="49">
        <f t="shared" si="161"/>
        <v>47.392345000000006</v>
      </c>
      <c r="F15" s="49">
        <f t="shared" si="161"/>
        <v>46.55</v>
      </c>
      <c r="G15" s="49">
        <f t="shared" si="161"/>
        <v>0</v>
      </c>
      <c r="H15" s="49">
        <f t="shared" si="161"/>
        <v>47.615367800000001</v>
      </c>
      <c r="I15" s="49">
        <f t="shared" si="161"/>
        <v>39.82</v>
      </c>
      <c r="J15" s="49">
        <f t="shared" si="161"/>
        <v>0</v>
      </c>
      <c r="K15" s="49">
        <f t="shared" si="161"/>
        <v>142.95761480000002</v>
      </c>
      <c r="L15" s="49">
        <f t="shared" si="161"/>
        <v>86.37</v>
      </c>
      <c r="M15" s="49">
        <f t="shared" si="161"/>
        <v>0</v>
      </c>
      <c r="N15" s="51">
        <f t="shared" si="16"/>
        <v>-56.587614800000011</v>
      </c>
      <c r="O15" s="51">
        <f t="shared" si="17"/>
        <v>-39.583491148174929</v>
      </c>
      <c r="P15" s="49">
        <f t="shared" si="161"/>
        <v>47.002055100000007</v>
      </c>
      <c r="Q15" s="49">
        <f t="shared" si="161"/>
        <v>39.79</v>
      </c>
      <c r="R15" s="49">
        <f t="shared" si="161"/>
        <v>0</v>
      </c>
      <c r="S15" s="49">
        <f t="shared" si="161"/>
        <v>45.719673999999998</v>
      </c>
      <c r="T15" s="49">
        <f t="shared" si="161"/>
        <v>38.89</v>
      </c>
      <c r="U15" s="49">
        <f t="shared" si="161"/>
        <v>0</v>
      </c>
      <c r="V15" s="49">
        <f t="shared" si="161"/>
        <v>43.991247299999998</v>
      </c>
      <c r="W15" s="49">
        <f t="shared" si="161"/>
        <v>34.1</v>
      </c>
      <c r="X15" s="49">
        <f t="shared" si="161"/>
        <v>0</v>
      </c>
      <c r="Y15" s="49">
        <f t="shared" si="161"/>
        <v>136.7129764</v>
      </c>
      <c r="Z15" s="49">
        <f t="shared" si="161"/>
        <v>112.78</v>
      </c>
      <c r="AA15" s="49">
        <f t="shared" si="161"/>
        <v>0</v>
      </c>
      <c r="AB15" s="51">
        <f t="shared" si="18"/>
        <v>-23.932976400000001</v>
      </c>
      <c r="AC15" s="51">
        <f t="shared" si="19"/>
        <v>-17.506002012549267</v>
      </c>
      <c r="AD15" s="49">
        <f t="shared" si="161"/>
        <v>279.67059119999999</v>
      </c>
      <c r="AE15" s="49">
        <f t="shared" si="161"/>
        <v>199.15</v>
      </c>
      <c r="AF15" s="49">
        <f t="shared" si="161"/>
        <v>0</v>
      </c>
      <c r="AG15" s="51">
        <f t="shared" si="20"/>
        <v>-80.520591199999984</v>
      </c>
      <c r="AH15" s="51">
        <f t="shared" si="21"/>
        <v>-28.791225725416918</v>
      </c>
      <c r="AI15" s="49">
        <f t="shared" si="161"/>
        <v>43.433690299999995</v>
      </c>
      <c r="AJ15" s="49">
        <f t="shared" si="161"/>
        <v>26.762</v>
      </c>
      <c r="AK15" s="49">
        <f t="shared" si="161"/>
        <v>0</v>
      </c>
      <c r="AL15" s="49">
        <f t="shared" si="161"/>
        <v>45.217872699999994</v>
      </c>
      <c r="AM15" s="49">
        <f t="shared" si="161"/>
        <v>30.78</v>
      </c>
      <c r="AN15" s="49">
        <f t="shared" si="161"/>
        <v>0</v>
      </c>
      <c r="AO15" s="49">
        <f t="shared" si="161"/>
        <v>46.388742399999998</v>
      </c>
      <c r="AP15" s="49">
        <f t="shared" si="161"/>
        <v>33.476999999999997</v>
      </c>
      <c r="AQ15" s="49">
        <f t="shared" si="161"/>
        <v>0</v>
      </c>
      <c r="AR15" s="49">
        <f t="shared" si="161"/>
        <v>135.04030539999999</v>
      </c>
      <c r="AS15" s="49">
        <f t="shared" si="161"/>
        <v>91.019000000000005</v>
      </c>
      <c r="AT15" s="49">
        <f t="shared" si="161"/>
        <v>0</v>
      </c>
      <c r="AU15" s="51">
        <f t="shared" si="22"/>
        <v>-44.021305399999989</v>
      </c>
      <c r="AV15" s="51">
        <f t="shared" si="23"/>
        <v>-32.598641768178339</v>
      </c>
      <c r="AW15" s="49">
        <f t="shared" si="161"/>
        <v>414.71089660000001</v>
      </c>
      <c r="AX15" s="49">
        <f t="shared" si="161"/>
        <v>290.16899999999998</v>
      </c>
      <c r="AY15" s="49">
        <f t="shared" si="161"/>
        <v>0</v>
      </c>
      <c r="AZ15" s="51">
        <f t="shared" si="24"/>
        <v>-124.54189660000003</v>
      </c>
      <c r="BA15" s="51">
        <f t="shared" si="25"/>
        <v>-30.031016214199958</v>
      </c>
      <c r="BB15" s="49">
        <f t="shared" si="161"/>
        <v>47.615367800000001</v>
      </c>
      <c r="BC15" s="49">
        <f t="shared" si="161"/>
        <v>32.910000000000004</v>
      </c>
      <c r="BD15" s="49">
        <f t="shared" si="161"/>
        <v>0</v>
      </c>
      <c r="BE15" s="49">
        <f t="shared" si="161"/>
        <v>47.615367800000001</v>
      </c>
      <c r="BF15" s="49">
        <f t="shared" si="161"/>
        <v>33.26</v>
      </c>
      <c r="BG15" s="49">
        <f t="shared" si="161"/>
        <v>0</v>
      </c>
      <c r="BH15" s="49">
        <f t="shared" si="161"/>
        <v>47.615367800000001</v>
      </c>
      <c r="BI15" s="49">
        <f t="shared" si="161"/>
        <v>32.519999999999996</v>
      </c>
      <c r="BJ15" s="49">
        <f t="shared" si="161"/>
        <v>0</v>
      </c>
      <c r="BK15" s="49">
        <f t="shared" si="161"/>
        <v>142.84610339999998</v>
      </c>
      <c r="BL15" s="49">
        <f t="shared" si="161"/>
        <v>98.69</v>
      </c>
      <c r="BM15" s="49">
        <f t="shared" si="161"/>
        <v>0</v>
      </c>
      <c r="BN15" s="51">
        <f t="shared" si="26"/>
        <v>-44.156103399999978</v>
      </c>
      <c r="BO15" s="51">
        <f t="shared" si="27"/>
        <v>-30.9116611157067</v>
      </c>
      <c r="BP15" s="49">
        <f t="shared" si="161"/>
        <v>557.55700000000002</v>
      </c>
      <c r="BQ15" s="49">
        <f t="shared" si="161"/>
        <v>388.85899999999998</v>
      </c>
      <c r="BR15" s="49">
        <f t="shared" si="161"/>
        <v>0</v>
      </c>
      <c r="BS15" s="53">
        <f t="shared" si="28"/>
        <v>-168.69800000000004</v>
      </c>
      <c r="BT15" s="53">
        <f t="shared" si="29"/>
        <v>-30.256637437965988</v>
      </c>
      <c r="BU15" s="54" t="s">
        <v>162</v>
      </c>
      <c r="BV15" s="55">
        <f>SUM('[2]Произв. прогр. Вода'!CK22)</f>
        <v>0</v>
      </c>
      <c r="BW15" s="55">
        <f t="shared" ref="BW15:BZ15" si="162">SUM(BW16:BW17)</f>
        <v>33.729999999999997</v>
      </c>
      <c r="BX15" s="55">
        <f t="shared" si="162"/>
        <v>33.700000000000003</v>
      </c>
      <c r="BY15" s="55">
        <f t="shared" si="162"/>
        <v>32.650000000000006</v>
      </c>
      <c r="BZ15" s="55">
        <f t="shared" si="162"/>
        <v>100.08</v>
      </c>
      <c r="CA15" s="55">
        <f>SUM('[2]Произв. прогр. Вода'!CO22)</f>
        <v>0</v>
      </c>
      <c r="CB15" s="55">
        <f t="shared" ref="CB15:CE15" si="163">SUM(CB16:CB17)</f>
        <v>33.82</v>
      </c>
      <c r="CC15" s="55">
        <f t="shared" si="163"/>
        <v>31.94</v>
      </c>
      <c r="CD15" s="55">
        <f t="shared" si="163"/>
        <v>26.48</v>
      </c>
      <c r="CE15" s="55">
        <f t="shared" si="163"/>
        <v>92.24</v>
      </c>
      <c r="CF15" s="55">
        <f>SUM('[2]Произв. прогр. Вода'!CP22)</f>
        <v>0</v>
      </c>
      <c r="CG15" s="55">
        <f t="shared" ref="CG15" si="164">SUM(CG16:CG17)</f>
        <v>192.32</v>
      </c>
      <c r="CH15" s="55">
        <f t="shared" si="83"/>
        <v>192.32</v>
      </c>
      <c r="CI15" s="55">
        <f>SUM('[2]Произв. прогр. Вода'!CT22)</f>
        <v>0</v>
      </c>
      <c r="CJ15" s="55">
        <f t="shared" ref="CJ15:CM15" si="165">SUM(CJ16:CJ17)</f>
        <v>17.100000000000001</v>
      </c>
      <c r="CK15" s="55">
        <f t="shared" si="165"/>
        <v>22.7</v>
      </c>
      <c r="CL15" s="55">
        <f t="shared" si="165"/>
        <v>23.82</v>
      </c>
      <c r="CM15" s="55">
        <f t="shared" si="165"/>
        <v>63.62</v>
      </c>
      <c r="CN15" s="55">
        <f>SUM('[2]Произв. прогр. Вода'!CU22)</f>
        <v>0</v>
      </c>
      <c r="CO15" s="55">
        <f t="shared" ref="CO15" si="166">SUM(CO16:CO17)</f>
        <v>255.94</v>
      </c>
      <c r="CP15" s="55">
        <f t="shared" si="30"/>
        <v>255.94</v>
      </c>
      <c r="CQ15" s="55">
        <f>SUM('[2]Произв. прогр. Вода'!CY22)</f>
        <v>0</v>
      </c>
      <c r="CR15" s="55">
        <f t="shared" ref="CR15:CU15" si="167">SUM(CR16:CR17)</f>
        <v>27.03</v>
      </c>
      <c r="CS15" s="55">
        <f t="shared" si="167"/>
        <v>29.3</v>
      </c>
      <c r="CT15" s="55">
        <f t="shared" si="167"/>
        <v>28.36</v>
      </c>
      <c r="CU15" s="55">
        <f t="shared" si="167"/>
        <v>84.69</v>
      </c>
      <c r="CV15" s="57" t="s">
        <v>162</v>
      </c>
      <c r="CW15" s="58">
        <f>SUM('[2]Произв. прогр. Вода (СВОД)'!DI22)</f>
        <v>0</v>
      </c>
      <c r="CX15" s="58">
        <f>SUM('[2]ПОЛНАЯ СЕБЕСТОИМОСТЬ ВОДА 2016'!CX171)</f>
        <v>0</v>
      </c>
      <c r="CY15" s="58">
        <f t="shared" ref="CY15:FM15" si="168">SUM(CY16:CY17)</f>
        <v>0</v>
      </c>
      <c r="CZ15" s="58">
        <f>SUM('[2]Произв. прогр. Вода (СВОД)'!DJ22)</f>
        <v>0</v>
      </c>
      <c r="DA15" s="58">
        <f>SUM('[2]ПОЛНАЯ СЕБЕСТОИМОСТЬ ВОДА 2016'!CY171)</f>
        <v>0</v>
      </c>
      <c r="DB15" s="58">
        <f t="shared" si="168"/>
        <v>46.55</v>
      </c>
      <c r="DC15" s="58">
        <f>SUM('[2]Произв. прогр. Вода (СВОД)'!DK22)</f>
        <v>0</v>
      </c>
      <c r="DD15" s="58">
        <f>SUM('[2]ПОЛНАЯ СЕБЕСТОИМОСТЬ ВОДА 2016'!CZ171)</f>
        <v>0</v>
      </c>
      <c r="DE15" s="58">
        <f t="shared" si="168"/>
        <v>39.82</v>
      </c>
      <c r="DF15" s="58">
        <f t="shared" si="168"/>
        <v>0</v>
      </c>
      <c r="DG15" s="58">
        <f t="shared" si="168"/>
        <v>0</v>
      </c>
      <c r="DH15" s="58">
        <f t="shared" si="168"/>
        <v>86.37</v>
      </c>
      <c r="DI15" s="59">
        <f t="shared" si="31"/>
        <v>0</v>
      </c>
      <c r="DJ15" s="59" t="e">
        <f t="shared" si="32"/>
        <v>#DIV/0!</v>
      </c>
      <c r="DK15" s="58">
        <f>SUM('[2]Произв. прогр. Вода (СВОД)'!DM22)</f>
        <v>0</v>
      </c>
      <c r="DL15" s="58">
        <f>SUM('[2]ПОЛНАЯ СЕБЕСТОИМОСТЬ ВОДА 2016'!DC171)</f>
        <v>0</v>
      </c>
      <c r="DM15" s="58">
        <f t="shared" si="168"/>
        <v>39.79</v>
      </c>
      <c r="DN15" s="58">
        <f>SUM('[2]Произв. прогр. Вода (СВОД)'!DN22)</f>
        <v>0</v>
      </c>
      <c r="DO15" s="58">
        <f>SUM('[2]ПОЛНАЯ СЕБЕСТОИМОСТЬ ВОДА 2016'!DD171)</f>
        <v>0</v>
      </c>
      <c r="DP15" s="58">
        <f t="shared" si="168"/>
        <v>38.89</v>
      </c>
      <c r="DQ15" s="58">
        <f>SUM('[2]Произв. прогр. Вода (СВОД)'!DO22)</f>
        <v>0</v>
      </c>
      <c r="DR15" s="58">
        <f>SUM('[2]ПОЛНАЯ СЕБЕСТОИМОСТЬ ВОДА 2016'!DE171)</f>
        <v>0</v>
      </c>
      <c r="DS15" s="58">
        <f t="shared" si="168"/>
        <v>34.1</v>
      </c>
      <c r="DT15" s="58">
        <f t="shared" si="168"/>
        <v>0</v>
      </c>
      <c r="DU15" s="58">
        <f t="shared" si="168"/>
        <v>0</v>
      </c>
      <c r="DV15" s="58">
        <f t="shared" si="168"/>
        <v>112.78</v>
      </c>
      <c r="DW15" s="59">
        <f t="shared" si="33"/>
        <v>0</v>
      </c>
      <c r="DX15" s="59" t="e">
        <f t="shared" si="34"/>
        <v>#DIV/0!</v>
      </c>
      <c r="DY15" s="58">
        <f t="shared" si="168"/>
        <v>0</v>
      </c>
      <c r="DZ15" s="58">
        <f t="shared" si="168"/>
        <v>0</v>
      </c>
      <c r="EA15" s="58">
        <f t="shared" si="168"/>
        <v>199.15</v>
      </c>
      <c r="EB15" s="59">
        <f t="shared" si="35"/>
        <v>0</v>
      </c>
      <c r="EC15" s="59" t="e">
        <f t="shared" si="36"/>
        <v>#DIV/0!</v>
      </c>
      <c r="ED15" s="58">
        <f>SUM('[2]Произв. прогр. Вода (СВОД)'!DR22)</f>
        <v>0</v>
      </c>
      <c r="EE15" s="58">
        <f>SUM('[2]ПОЛНАЯ СЕБЕСТОИМОСТЬ ВОДА 2016'!DK171)</f>
        <v>0</v>
      </c>
      <c r="EF15" s="58">
        <f t="shared" si="168"/>
        <v>26.76</v>
      </c>
      <c r="EG15" s="58">
        <f>SUM('[2]Произв. прогр. Вода (СВОД)'!DS22)</f>
        <v>0</v>
      </c>
      <c r="EH15" s="58">
        <f>SUM('[2]ПОЛНАЯ СЕБЕСТОИМОСТЬ ВОДА 2016'!DL171)</f>
        <v>0</v>
      </c>
      <c r="EI15" s="58">
        <f t="shared" si="168"/>
        <v>30.78</v>
      </c>
      <c r="EJ15" s="58">
        <f>SUM('[2]Произв. прогр. Вода (СВОД)'!DT22)</f>
        <v>0</v>
      </c>
      <c r="EK15" s="58">
        <f>SUM('[2]ПОЛНАЯ СЕБЕСТОИМОСТЬ ВОДА 2016'!DM171)</f>
        <v>0</v>
      </c>
      <c r="EL15" s="58">
        <f t="shared" si="168"/>
        <v>33.479999999999997</v>
      </c>
      <c r="EM15" s="58">
        <f t="shared" si="168"/>
        <v>0</v>
      </c>
      <c r="EN15" s="58">
        <f t="shared" si="168"/>
        <v>0</v>
      </c>
      <c r="EO15" s="58">
        <f t="shared" si="168"/>
        <v>91.02</v>
      </c>
      <c r="EP15" s="59">
        <f t="shared" si="37"/>
        <v>0</v>
      </c>
      <c r="EQ15" s="59" t="e">
        <f t="shared" si="38"/>
        <v>#DIV/0!</v>
      </c>
      <c r="ER15" s="58">
        <f t="shared" si="168"/>
        <v>0</v>
      </c>
      <c r="ES15" s="58">
        <f t="shared" si="168"/>
        <v>0</v>
      </c>
      <c r="ET15" s="58">
        <f t="shared" si="168"/>
        <v>290.16999999999996</v>
      </c>
      <c r="EU15" s="59">
        <f t="shared" si="39"/>
        <v>0</v>
      </c>
      <c r="EV15" s="59" t="e">
        <f t="shared" si="40"/>
        <v>#DIV/0!</v>
      </c>
      <c r="EW15" s="58">
        <f>SUM('[2]Произв. прогр. Вода (СВОД)'!DW22)</f>
        <v>0</v>
      </c>
      <c r="EX15" s="58">
        <f>SUM('[2]ПОЛНАЯ СЕБЕСТОИМОСТЬ ВОДА 2016'!DS171)</f>
        <v>0</v>
      </c>
      <c r="EY15" s="58">
        <f t="shared" si="168"/>
        <v>32.910000000000004</v>
      </c>
      <c r="EZ15" s="58">
        <f>SUM('[2]Произв. прогр. Вода (СВОД)'!DX22)</f>
        <v>0</v>
      </c>
      <c r="FA15" s="58">
        <f>SUM('[2]ПОЛНАЯ СЕБЕСТОИМОСТЬ ВОДА 2016'!DT171)</f>
        <v>0</v>
      </c>
      <c r="FB15" s="58">
        <f t="shared" si="168"/>
        <v>33.26</v>
      </c>
      <c r="FC15" s="58">
        <f>SUM('[2]Произв. прогр. Вода (СВОД)'!DY22)</f>
        <v>0</v>
      </c>
      <c r="FD15" s="58">
        <f>SUM('[2]ПОЛНАЯ СЕБЕСТОИМОСТЬ ВОДА 2016'!DU171)</f>
        <v>0</v>
      </c>
      <c r="FE15" s="58">
        <f t="shared" si="168"/>
        <v>32.519999999999996</v>
      </c>
      <c r="FF15" s="58">
        <f t="shared" si="168"/>
        <v>0</v>
      </c>
      <c r="FG15" s="58">
        <f t="shared" si="168"/>
        <v>0</v>
      </c>
      <c r="FH15" s="58">
        <f t="shared" si="168"/>
        <v>98.69</v>
      </c>
      <c r="FI15" s="59">
        <f t="shared" si="41"/>
        <v>0</v>
      </c>
      <c r="FJ15" s="59" t="e">
        <f t="shared" si="42"/>
        <v>#DIV/0!</v>
      </c>
      <c r="FK15" s="58">
        <f t="shared" si="168"/>
        <v>543.98</v>
      </c>
      <c r="FL15" s="58">
        <f>SUM(FL16:FL17)</f>
        <v>340.63</v>
      </c>
      <c r="FM15" s="58">
        <f t="shared" si="168"/>
        <v>388.86</v>
      </c>
      <c r="FN15" s="59">
        <f t="shared" si="43"/>
        <v>-203.35000000000002</v>
      </c>
      <c r="FO15" s="59">
        <f t="shared" si="44"/>
        <v>-37.381889040038239</v>
      </c>
      <c r="FP15" s="57" t="s">
        <v>162</v>
      </c>
      <c r="FQ15" s="61">
        <f>SUM('[3]Произв. прогр. Вода (СВОД)'!FT22)</f>
        <v>0</v>
      </c>
      <c r="FR15" s="61">
        <f>SUM('[3]ПОЛНАЯ СЕБЕСТОИМОСТЬ ВОДА 2017'!FR173)</f>
        <v>0</v>
      </c>
      <c r="FS15" s="61">
        <f t="shared" ref="FS15:GU15" si="169">SUM(FS16:FS17)</f>
        <v>33.729999999999997</v>
      </c>
      <c r="FT15" s="61">
        <f>SUM('[3]Произв. прогр. Вода (СВОД)'!FU22)</f>
        <v>0</v>
      </c>
      <c r="FU15" s="61">
        <f>SUM('[3]ПОЛНАЯ СЕБЕСТОИМОСТЬ ВОДА 2017'!FS173)</f>
        <v>0</v>
      </c>
      <c r="FV15" s="61">
        <f t="shared" si="169"/>
        <v>33.700000000000003</v>
      </c>
      <c r="FW15" s="61">
        <f>SUM('[3]Произв. прогр. Вода (СВОД)'!FV22)</f>
        <v>0</v>
      </c>
      <c r="FX15" s="61">
        <f>SUM('[3]ПОЛНАЯ СЕБЕСТОИМОСТЬ ВОДА 2017'!FT173)</f>
        <v>0</v>
      </c>
      <c r="FY15" s="61">
        <f t="shared" si="169"/>
        <v>32.650000000000006</v>
      </c>
      <c r="FZ15" s="61">
        <f t="shared" si="169"/>
        <v>0</v>
      </c>
      <c r="GA15" s="61">
        <f t="shared" si="169"/>
        <v>0</v>
      </c>
      <c r="GB15" s="61">
        <f t="shared" si="169"/>
        <v>100.08</v>
      </c>
      <c r="GC15" s="63">
        <f t="shared" si="45"/>
        <v>0</v>
      </c>
      <c r="GD15" s="63" t="e">
        <f t="shared" si="46"/>
        <v>#DIV/0!</v>
      </c>
      <c r="GE15" s="61">
        <f>SUM('[3]Произв. прогр. Вода (СВОД)'!FX22)</f>
        <v>0</v>
      </c>
      <c r="GF15" s="61">
        <f>SUM('[3]ПОЛНАЯ СЕБЕСТОИМОСТЬ ВОДА 2017'!FW173)</f>
        <v>0</v>
      </c>
      <c r="GG15" s="61">
        <f t="shared" si="169"/>
        <v>33.82</v>
      </c>
      <c r="GH15" s="61">
        <f>SUM('[3]Произв. прогр. Вода (СВОД)'!FY22)</f>
        <v>0</v>
      </c>
      <c r="GI15" s="61">
        <f>SUM('[3]ПОЛНАЯ СЕБЕСТОИМОСТЬ ВОДА 2017'!FX173)</f>
        <v>0</v>
      </c>
      <c r="GJ15" s="61">
        <f t="shared" si="169"/>
        <v>31.94</v>
      </c>
      <c r="GK15" s="61">
        <f>SUM('[3]Произв. прогр. Вода (СВОД)'!FZ22)</f>
        <v>0</v>
      </c>
      <c r="GL15" s="61">
        <f>SUM('[3]ПОЛНАЯ СЕБЕСТОИМОСТЬ ВОДА 2017'!FY173)</f>
        <v>0</v>
      </c>
      <c r="GM15" s="61">
        <f t="shared" si="169"/>
        <v>26.48</v>
      </c>
      <c r="GN15" s="61">
        <f t="shared" si="169"/>
        <v>0</v>
      </c>
      <c r="GO15" s="61">
        <f t="shared" si="169"/>
        <v>0</v>
      </c>
      <c r="GP15" s="61">
        <f t="shared" si="169"/>
        <v>92.24</v>
      </c>
      <c r="GQ15" s="63">
        <f t="shared" si="47"/>
        <v>0</v>
      </c>
      <c r="GR15" s="63" t="e">
        <f t="shared" si="48"/>
        <v>#DIV/0!</v>
      </c>
      <c r="GS15" s="61">
        <f t="shared" si="169"/>
        <v>395</v>
      </c>
      <c r="GT15" s="61">
        <f t="shared" si="169"/>
        <v>312.75</v>
      </c>
      <c r="GU15" s="61">
        <f t="shared" si="169"/>
        <v>340.63</v>
      </c>
      <c r="GV15" s="63">
        <f t="shared" si="49"/>
        <v>-82.25</v>
      </c>
      <c r="GW15" s="63">
        <f t="shared" si="50"/>
        <v>-20.822784810126581</v>
      </c>
      <c r="GX15" s="61">
        <f t="shared" ref="GX15:GZ15" si="170">SUM(GX16:GX17)</f>
        <v>320</v>
      </c>
      <c r="GY15" s="61">
        <f t="shared" si="170"/>
        <v>312.75</v>
      </c>
      <c r="GZ15" s="61">
        <f t="shared" si="170"/>
        <v>312.75</v>
      </c>
      <c r="HA15" s="63">
        <f t="shared" si="140"/>
        <v>-7.25</v>
      </c>
      <c r="HB15" s="63">
        <f t="shared" si="141"/>
        <v>-2.265625</v>
      </c>
      <c r="HC15" s="64">
        <f t="shared" ref="HC15" si="171">SUM(HC16:HC17)</f>
        <v>312.75</v>
      </c>
    </row>
    <row r="16" spans="1:211" ht="30" customHeight="1">
      <c r="A16" s="75" t="s">
        <v>163</v>
      </c>
      <c r="B16" s="66">
        <f>SUM('[1]Произв. прогр. Вода (СВОД)'!N23)</f>
        <v>43.841940000000001</v>
      </c>
      <c r="C16" s="77">
        <f>SUM('[1]ПОЛНАЯ СЕБЕСТОИМОСТЬ ВОДА 2015'!C19)</f>
        <v>0</v>
      </c>
      <c r="D16" s="94"/>
      <c r="E16" s="77">
        <f>SUM('[1]Произв. прогр. Вода (СВОД)'!O23)</f>
        <v>43.332150000000006</v>
      </c>
      <c r="F16" s="77">
        <f>SUM('[1]ПОЛНАЯ СЕБЕСТОИМОСТЬ ВОДА 2015'!D19)</f>
        <v>40.82</v>
      </c>
      <c r="G16" s="94"/>
      <c r="H16" s="77">
        <f>SUM('[1]Произв. прогр. Вода (СВОД)'!P23)</f>
        <v>43.536065999999998</v>
      </c>
      <c r="I16" s="77">
        <f>SUM('[1]ПОЛНАЯ СЕБЕСТОИМОСТЬ ВОДА 2015'!E19)</f>
        <v>35.869999999999997</v>
      </c>
      <c r="J16" s="94"/>
      <c r="K16" s="66">
        <f t="shared" ref="K16:M17" si="172">SUM(B16+E16+H16)</f>
        <v>130.71015600000001</v>
      </c>
      <c r="L16" s="66">
        <f t="shared" si="172"/>
        <v>76.69</v>
      </c>
      <c r="M16" s="66">
        <f t="shared" si="172"/>
        <v>0</v>
      </c>
      <c r="N16" s="51">
        <f t="shared" si="16"/>
        <v>-54.020156000000014</v>
      </c>
      <c r="O16" s="51">
        <f t="shared" si="17"/>
        <v>-41.328201000693483</v>
      </c>
      <c r="P16" s="77">
        <f>SUM('[1]Произв. прогр. Вода (СВОД)'!R23)</f>
        <v>42.975297000000005</v>
      </c>
      <c r="Q16" s="77">
        <f>SUM('[1]ПОЛНАЯ СЕБЕСТОИМОСТЬ ВОДА 2015'!H19)</f>
        <v>35.54</v>
      </c>
      <c r="R16" s="94"/>
      <c r="S16" s="77">
        <f>SUM('[1]Произв. прогр. Вода (СВОД)'!S23)</f>
        <v>41.802779999999998</v>
      </c>
      <c r="T16" s="77">
        <f>SUM('[1]ПОЛНАЯ СЕБЕСТОИМОСТЬ ВОДА 2015'!I19)</f>
        <v>34.83</v>
      </c>
      <c r="U16" s="94"/>
      <c r="V16" s="77">
        <f>SUM('[1]Произв. прогр. Вода (СВОД)'!T23)</f>
        <v>40.222431</v>
      </c>
      <c r="W16" s="77">
        <f>SUM('[1]ПОЛНАЯ СЕБЕСТОИМОСТЬ ВОДА 2015'!J19)</f>
        <v>30.56</v>
      </c>
      <c r="X16" s="94"/>
      <c r="Y16" s="66">
        <f t="shared" ref="Y16:AA17" si="173">SUM(P16+S16+V16)</f>
        <v>125.000508</v>
      </c>
      <c r="Z16" s="66">
        <f t="shared" si="173"/>
        <v>100.93</v>
      </c>
      <c r="AA16" s="66">
        <f t="shared" si="173"/>
        <v>0</v>
      </c>
      <c r="AB16" s="51">
        <f t="shared" si="18"/>
        <v>-24.07050799999999</v>
      </c>
      <c r="AC16" s="51">
        <f t="shared" si="19"/>
        <v>-19.256328142282424</v>
      </c>
      <c r="AD16" s="66">
        <f t="shared" ref="AD16:AF17" si="174">SUM(K16+Y16)</f>
        <v>255.71066400000001</v>
      </c>
      <c r="AE16" s="66">
        <f t="shared" si="174"/>
        <v>177.62</v>
      </c>
      <c r="AF16" s="66">
        <f t="shared" si="174"/>
        <v>0</v>
      </c>
      <c r="AG16" s="51">
        <f t="shared" si="20"/>
        <v>-78.090664000000004</v>
      </c>
      <c r="AH16" s="51">
        <f t="shared" si="21"/>
        <v>-30.538681014883291</v>
      </c>
      <c r="AI16" s="77">
        <f>SUM('[1]Произв. прогр. Вода (СВОД)'!W23)</f>
        <v>39.712640999999998</v>
      </c>
      <c r="AJ16" s="77">
        <f>SUM('[1]ПОЛНАЯ СЕБЕСТОИМОСТЬ ВОДА 2015'!P19)</f>
        <v>26.280999999999999</v>
      </c>
      <c r="AK16" s="94"/>
      <c r="AL16" s="77">
        <f>SUM('[1]Произв. прогр. Вода (СВОД)'!X23)</f>
        <v>41.343968999999994</v>
      </c>
      <c r="AM16" s="77">
        <f>SUM('[1]ПОЛНАЯ СЕБЕСТОИМОСТЬ ВОДА 2015'!Q19)</f>
        <v>27</v>
      </c>
      <c r="AN16" s="94"/>
      <c r="AO16" s="77">
        <f>SUM('[1]Произв. прогр. Вода (СВОД)'!Y23)</f>
        <v>42.414527999999997</v>
      </c>
      <c r="AP16" s="77">
        <f>SUM('[1]ПОЛНАЯ СЕБЕСТОИМОСТЬ ВОДА 2015'!R19)</f>
        <v>30.38</v>
      </c>
      <c r="AQ16" s="94"/>
      <c r="AR16" s="66">
        <f t="shared" ref="AR16:AT17" si="175">SUM(AI16+AL16+AO16)</f>
        <v>123.471138</v>
      </c>
      <c r="AS16" s="66">
        <f t="shared" si="175"/>
        <v>83.661000000000001</v>
      </c>
      <c r="AT16" s="66">
        <f t="shared" si="175"/>
        <v>0</v>
      </c>
      <c r="AU16" s="51">
        <f t="shared" si="22"/>
        <v>-39.810137999999995</v>
      </c>
      <c r="AV16" s="51">
        <f t="shared" si="23"/>
        <v>-32.24246463169392</v>
      </c>
      <c r="AW16" s="66">
        <f t="shared" ref="AW16:AY17" si="176">SUM(AD16+AR16)</f>
        <v>379.181802</v>
      </c>
      <c r="AX16" s="66">
        <f t="shared" si="176"/>
        <v>261.28100000000001</v>
      </c>
      <c r="AY16" s="66">
        <f t="shared" si="176"/>
        <v>0</v>
      </c>
      <c r="AZ16" s="51">
        <f t="shared" si="24"/>
        <v>-117.900802</v>
      </c>
      <c r="BA16" s="51">
        <f t="shared" si="25"/>
        <v>-31.093475841438188</v>
      </c>
      <c r="BB16" s="77">
        <f>SUM('[1]Произв. прогр. Вода (СВОД)'!AB23)</f>
        <v>43.536065999999998</v>
      </c>
      <c r="BC16" s="77">
        <f>SUM('[1]ПОЛНАЯ СЕБЕСТОИМОСТЬ ВОДА 2015'!X19)</f>
        <v>29.8</v>
      </c>
      <c r="BD16" s="94"/>
      <c r="BE16" s="77">
        <f>SUM('[1]Произв. прогр. Вода (СВОД)'!AC23)</f>
        <v>43.536065999999998</v>
      </c>
      <c r="BF16" s="77">
        <f>SUM('[1]ПОЛНАЯ СЕБЕСТОИМОСТЬ ВОДА 2015'!Y19)</f>
        <v>28.97</v>
      </c>
      <c r="BG16" s="94"/>
      <c r="BH16" s="77">
        <f>SUM('[1]Произв. прогр. Вода (СВОД)'!AD23)</f>
        <v>43.536065999999998</v>
      </c>
      <c r="BI16" s="77">
        <f>SUM('[1]ПОЛНАЯ СЕБЕСТОИМОСТЬ ВОДА 2015'!Z19)</f>
        <v>27.45</v>
      </c>
      <c r="BJ16" s="94"/>
      <c r="BK16" s="66">
        <f t="shared" ref="BK16:BM17" si="177">SUM(BB16+BE16+BH16)</f>
        <v>130.60819799999999</v>
      </c>
      <c r="BL16" s="66">
        <f t="shared" si="177"/>
        <v>86.22</v>
      </c>
      <c r="BM16" s="66">
        <f t="shared" si="177"/>
        <v>0</v>
      </c>
      <c r="BN16" s="51">
        <f t="shared" si="26"/>
        <v>-44.388197999999988</v>
      </c>
      <c r="BO16" s="51">
        <f t="shared" si="27"/>
        <v>-33.985767110882271</v>
      </c>
      <c r="BP16" s="66">
        <f t="shared" ref="BP16:BR17" si="178">SUM(AW16+BK16)</f>
        <v>509.78999999999996</v>
      </c>
      <c r="BQ16" s="66">
        <f t="shared" si="178"/>
        <v>347.50099999999998</v>
      </c>
      <c r="BR16" s="66">
        <f t="shared" si="178"/>
        <v>0</v>
      </c>
      <c r="BS16" s="53">
        <f t="shared" si="28"/>
        <v>-162.28899999999999</v>
      </c>
      <c r="BT16" s="53">
        <f t="shared" si="29"/>
        <v>-31.834480864669768</v>
      </c>
      <c r="BU16" s="79" t="s">
        <v>163</v>
      </c>
      <c r="BV16" s="80">
        <f>SUM('[2]Произв. прогр. Вода'!CK23)</f>
        <v>0</v>
      </c>
      <c r="BW16" s="89">
        <v>30.38</v>
      </c>
      <c r="BX16" s="89">
        <v>29.39</v>
      </c>
      <c r="BY16" s="89">
        <v>28.42</v>
      </c>
      <c r="BZ16" s="80">
        <f>SUM(BW16:BY16)</f>
        <v>88.19</v>
      </c>
      <c r="CA16" s="80">
        <f>SUM('[2]Произв. прогр. Вода'!CO23)</f>
        <v>0</v>
      </c>
      <c r="CB16" s="89">
        <v>29.11</v>
      </c>
      <c r="CC16" s="89">
        <v>27.55</v>
      </c>
      <c r="CD16" s="89">
        <v>26.48</v>
      </c>
      <c r="CE16" s="80">
        <f>SUM(CB16:CD16)</f>
        <v>83.14</v>
      </c>
      <c r="CF16" s="80">
        <f>SUM('[2]Произв. прогр. Вода'!CP23)</f>
        <v>0</v>
      </c>
      <c r="CG16" s="80">
        <f>SUM(BZ16+CE16)</f>
        <v>171.32999999999998</v>
      </c>
      <c r="CH16" s="80">
        <f t="shared" si="83"/>
        <v>171.32999999999998</v>
      </c>
      <c r="CI16" s="80">
        <f>SUM('[2]Произв. прогр. Вода'!CT23)</f>
        <v>0</v>
      </c>
      <c r="CJ16" s="89">
        <v>17.100000000000001</v>
      </c>
      <c r="CK16" s="89">
        <v>22.7</v>
      </c>
      <c r="CL16" s="89">
        <v>23.82</v>
      </c>
      <c r="CM16" s="80">
        <f>SUM(CJ16:CL16)</f>
        <v>63.62</v>
      </c>
      <c r="CN16" s="80">
        <f>SUM('[2]Произв. прогр. Вода'!CU23)</f>
        <v>0</v>
      </c>
      <c r="CO16" s="80">
        <f>SUM(CG16+CM16)</f>
        <v>234.95</v>
      </c>
      <c r="CP16" s="80">
        <f t="shared" si="30"/>
        <v>234.95</v>
      </c>
      <c r="CQ16" s="80">
        <f>SUM('[2]Произв. прогр. Вода'!CY23)</f>
        <v>0</v>
      </c>
      <c r="CR16" s="89">
        <v>27.03</v>
      </c>
      <c r="CS16" s="89">
        <v>29.3</v>
      </c>
      <c r="CT16" s="89">
        <v>28.36</v>
      </c>
      <c r="CU16" s="80">
        <f>SUM(CR16:CT16)</f>
        <v>84.69</v>
      </c>
      <c r="CV16" s="82" t="s">
        <v>163</v>
      </c>
      <c r="CW16" s="88">
        <f>SUM('[2]Произв. прогр. Вода (СВОД)'!DI23)</f>
        <v>0</v>
      </c>
      <c r="CX16" s="88">
        <f>SUM('[2]ПОЛНАЯ СЕБЕСТОИМОСТЬ ВОДА 2016'!CX172)</f>
        <v>0</v>
      </c>
      <c r="CY16" s="89">
        <v>0</v>
      </c>
      <c r="CZ16" s="88">
        <f>SUM('[2]Произв. прогр. Вода (СВОД)'!DJ23)</f>
        <v>0</v>
      </c>
      <c r="DA16" s="88">
        <f>SUM('[2]ПОЛНАЯ СЕБЕСТОИМОСТЬ ВОДА 2016'!CY172)</f>
        <v>0</v>
      </c>
      <c r="DB16" s="89">
        <v>40.82</v>
      </c>
      <c r="DC16" s="88">
        <f>SUM('[2]Произв. прогр. Вода (СВОД)'!DK23)</f>
        <v>0</v>
      </c>
      <c r="DD16" s="88">
        <f>SUM('[2]ПОЛНАЯ СЕБЕСТОИМОСТЬ ВОДА 2016'!CZ172)</f>
        <v>0</v>
      </c>
      <c r="DE16" s="89">
        <v>35.869999999999997</v>
      </c>
      <c r="DF16" s="88">
        <f t="shared" ref="DF16:DH17" si="179">SUM(CW16+CZ16+DC16)</f>
        <v>0</v>
      </c>
      <c r="DG16" s="88">
        <f t="shared" si="179"/>
        <v>0</v>
      </c>
      <c r="DH16" s="88">
        <f t="shared" si="179"/>
        <v>76.69</v>
      </c>
      <c r="DI16" s="84">
        <f t="shared" si="31"/>
        <v>0</v>
      </c>
      <c r="DJ16" s="84" t="e">
        <f t="shared" si="32"/>
        <v>#DIV/0!</v>
      </c>
      <c r="DK16" s="88">
        <f>SUM('[2]Произв. прогр. Вода (СВОД)'!DM23)</f>
        <v>0</v>
      </c>
      <c r="DL16" s="88">
        <f>SUM('[2]ПОЛНАЯ СЕБЕСТОИМОСТЬ ВОДА 2016'!DC172)</f>
        <v>0</v>
      </c>
      <c r="DM16" s="89">
        <v>35.54</v>
      </c>
      <c r="DN16" s="88">
        <f>SUM('[2]Произв. прогр. Вода (СВОД)'!DN23)</f>
        <v>0</v>
      </c>
      <c r="DO16" s="88">
        <f>SUM('[2]ПОЛНАЯ СЕБЕСТОИМОСТЬ ВОДА 2016'!DD172)</f>
        <v>0</v>
      </c>
      <c r="DP16" s="89">
        <v>34.83</v>
      </c>
      <c r="DQ16" s="88">
        <f>SUM('[2]Произв. прогр. Вода (СВОД)'!DO23)</f>
        <v>0</v>
      </c>
      <c r="DR16" s="88">
        <f>SUM('[2]ПОЛНАЯ СЕБЕСТОИМОСТЬ ВОДА 2016'!DE172)</f>
        <v>0</v>
      </c>
      <c r="DS16" s="89">
        <v>30.56</v>
      </c>
      <c r="DT16" s="88">
        <f t="shared" ref="DT16:DV17" si="180">SUM(DK16+DN16+DQ16)</f>
        <v>0</v>
      </c>
      <c r="DU16" s="88">
        <f t="shared" si="180"/>
        <v>0</v>
      </c>
      <c r="DV16" s="88">
        <f t="shared" si="180"/>
        <v>100.93</v>
      </c>
      <c r="DW16" s="84">
        <f t="shared" si="33"/>
        <v>0</v>
      </c>
      <c r="DX16" s="84" t="e">
        <f t="shared" si="34"/>
        <v>#DIV/0!</v>
      </c>
      <c r="DY16" s="88">
        <f t="shared" ref="DY16:EA17" si="181">SUM(DF16+DT16)</f>
        <v>0</v>
      </c>
      <c r="DZ16" s="88">
        <f t="shared" si="181"/>
        <v>0</v>
      </c>
      <c r="EA16" s="88">
        <f t="shared" si="181"/>
        <v>177.62</v>
      </c>
      <c r="EB16" s="84">
        <f t="shared" si="35"/>
        <v>0</v>
      </c>
      <c r="EC16" s="84" t="e">
        <f t="shared" si="36"/>
        <v>#DIV/0!</v>
      </c>
      <c r="ED16" s="88">
        <f>SUM('[2]Произв. прогр. Вода (СВОД)'!DR23)</f>
        <v>0</v>
      </c>
      <c r="EE16" s="88">
        <f>SUM('[2]ПОЛНАЯ СЕБЕСТОИМОСТЬ ВОДА 2016'!DK172)</f>
        <v>0</v>
      </c>
      <c r="EF16" s="89">
        <v>26.28</v>
      </c>
      <c r="EG16" s="88">
        <f>SUM('[2]Произв. прогр. Вода (СВОД)'!DS23)</f>
        <v>0</v>
      </c>
      <c r="EH16" s="88">
        <f>SUM('[2]ПОЛНАЯ СЕБЕСТОИМОСТЬ ВОДА 2016'!DL172)</f>
        <v>0</v>
      </c>
      <c r="EI16" s="89">
        <v>27</v>
      </c>
      <c r="EJ16" s="88">
        <f>SUM('[2]Произв. прогр. Вода (СВОД)'!DT23)</f>
        <v>0</v>
      </c>
      <c r="EK16" s="88">
        <f>SUM('[2]ПОЛНАЯ СЕБЕСТОИМОСТЬ ВОДА 2016'!DM172)</f>
        <v>0</v>
      </c>
      <c r="EL16" s="89">
        <v>30.38</v>
      </c>
      <c r="EM16" s="88">
        <f t="shared" ref="EM16:EO17" si="182">SUM(ED16+EG16+EJ16)</f>
        <v>0</v>
      </c>
      <c r="EN16" s="88">
        <f t="shared" si="182"/>
        <v>0</v>
      </c>
      <c r="EO16" s="88">
        <f t="shared" si="182"/>
        <v>83.66</v>
      </c>
      <c r="EP16" s="84">
        <f t="shared" si="37"/>
        <v>0</v>
      </c>
      <c r="EQ16" s="84" t="e">
        <f t="shared" si="38"/>
        <v>#DIV/0!</v>
      </c>
      <c r="ER16" s="88">
        <f t="shared" ref="ER16:ET17" si="183">SUM(DY16+EM16)</f>
        <v>0</v>
      </c>
      <c r="ES16" s="88">
        <f t="shared" si="183"/>
        <v>0</v>
      </c>
      <c r="ET16" s="88">
        <f t="shared" si="183"/>
        <v>261.27999999999997</v>
      </c>
      <c r="EU16" s="84">
        <f t="shared" si="39"/>
        <v>0</v>
      </c>
      <c r="EV16" s="84" t="e">
        <f t="shared" si="40"/>
        <v>#DIV/0!</v>
      </c>
      <c r="EW16" s="88">
        <f>SUM('[2]Произв. прогр. Вода (СВОД)'!DW23)</f>
        <v>0</v>
      </c>
      <c r="EX16" s="88">
        <f>SUM('[2]ПОЛНАЯ СЕБЕСТОИМОСТЬ ВОДА 2016'!DS172)</f>
        <v>0</v>
      </c>
      <c r="EY16" s="89">
        <v>29.8</v>
      </c>
      <c r="EZ16" s="88">
        <f>SUM('[2]Произв. прогр. Вода (СВОД)'!DX23)</f>
        <v>0</v>
      </c>
      <c r="FA16" s="88">
        <f>SUM('[2]ПОЛНАЯ СЕБЕСТОИМОСТЬ ВОДА 2016'!DT172)</f>
        <v>0</v>
      </c>
      <c r="FB16" s="89">
        <v>28.97</v>
      </c>
      <c r="FC16" s="88">
        <f>SUM('[2]Произв. прогр. Вода (СВОД)'!DY23)</f>
        <v>0</v>
      </c>
      <c r="FD16" s="88">
        <f>SUM('[2]ПОЛНАЯ СЕБЕСТОИМОСТЬ ВОДА 2016'!DU172)</f>
        <v>0</v>
      </c>
      <c r="FE16" s="89">
        <v>27.45</v>
      </c>
      <c r="FF16" s="88">
        <f t="shared" ref="FF16:FH17" si="184">SUM(EW16+EZ16+FC16)</f>
        <v>0</v>
      </c>
      <c r="FG16" s="88">
        <f t="shared" si="184"/>
        <v>0</v>
      </c>
      <c r="FH16" s="88">
        <f t="shared" si="184"/>
        <v>86.22</v>
      </c>
      <c r="FI16" s="84">
        <f t="shared" si="41"/>
        <v>0</v>
      </c>
      <c r="FJ16" s="84" t="e">
        <f t="shared" si="42"/>
        <v>#DIV/0!</v>
      </c>
      <c r="FK16" s="88">
        <v>494.28</v>
      </c>
      <c r="FL16" s="88">
        <v>319.64</v>
      </c>
      <c r="FM16" s="88">
        <f t="shared" ref="FM16:FM17" si="185">SUM(ET16+FH16)</f>
        <v>347.5</v>
      </c>
      <c r="FN16" s="84">
        <f t="shared" si="43"/>
        <v>-174.64</v>
      </c>
      <c r="FO16" s="84">
        <f t="shared" si="44"/>
        <v>-35.33220037225864</v>
      </c>
      <c r="FP16" s="82" t="s">
        <v>163</v>
      </c>
      <c r="FQ16" s="90">
        <f>SUM('[3]Произв. прогр. Вода (СВОД)'!FT23)</f>
        <v>0</v>
      </c>
      <c r="FR16" s="90">
        <f>SUM('[3]ПОЛНАЯ СЕБЕСТОИМОСТЬ ВОДА 2017'!FR174)</f>
        <v>0</v>
      </c>
      <c r="FS16" s="91">
        <v>30.38</v>
      </c>
      <c r="FT16" s="90">
        <f>SUM('[3]Произв. прогр. Вода (СВОД)'!FU23)</f>
        <v>0</v>
      </c>
      <c r="FU16" s="90">
        <f>SUM('[3]ПОЛНАЯ СЕБЕСТОИМОСТЬ ВОДА 2017'!FS174)</f>
        <v>0</v>
      </c>
      <c r="FV16" s="91">
        <v>29.39</v>
      </c>
      <c r="FW16" s="90">
        <f>SUM('[3]Произв. прогр. Вода (СВОД)'!FV23)</f>
        <v>0</v>
      </c>
      <c r="FX16" s="90">
        <f>SUM('[3]ПОЛНАЯ СЕБЕСТОИМОСТЬ ВОДА 2017'!FT174)</f>
        <v>0</v>
      </c>
      <c r="FY16" s="91">
        <v>28.42</v>
      </c>
      <c r="FZ16" s="90">
        <f t="shared" ref="FZ16:GB17" si="186">SUM(FQ16+FT16+FW16)</f>
        <v>0</v>
      </c>
      <c r="GA16" s="90">
        <f t="shared" si="186"/>
        <v>0</v>
      </c>
      <c r="GB16" s="90">
        <f t="shared" si="186"/>
        <v>88.19</v>
      </c>
      <c r="GC16" s="92">
        <f t="shared" si="45"/>
        <v>0</v>
      </c>
      <c r="GD16" s="92" t="e">
        <f t="shared" si="46"/>
        <v>#DIV/0!</v>
      </c>
      <c r="GE16" s="90">
        <f>SUM('[3]Произв. прогр. Вода (СВОД)'!FX23)</f>
        <v>0</v>
      </c>
      <c r="GF16" s="90">
        <f>SUM('[3]ПОЛНАЯ СЕБЕСТОИМОСТЬ ВОДА 2017'!FW174)</f>
        <v>0</v>
      </c>
      <c r="GG16" s="91">
        <v>29.11</v>
      </c>
      <c r="GH16" s="90">
        <f>SUM('[3]Произв. прогр. Вода (СВОД)'!FY23)</f>
        <v>0</v>
      </c>
      <c r="GI16" s="90">
        <f>SUM('[3]ПОЛНАЯ СЕБЕСТОИМОСТЬ ВОДА 2017'!FX174)</f>
        <v>0</v>
      </c>
      <c r="GJ16" s="91">
        <v>27.55</v>
      </c>
      <c r="GK16" s="90">
        <f>SUM('[3]Произв. прогр. Вода (СВОД)'!FZ23)</f>
        <v>0</v>
      </c>
      <c r="GL16" s="90">
        <f>SUM('[3]ПОЛНАЯ СЕБЕСТОИМОСТЬ ВОДА 2017'!FY174)</f>
        <v>0</v>
      </c>
      <c r="GM16" s="91">
        <v>26.48</v>
      </c>
      <c r="GN16" s="90">
        <f t="shared" ref="GN16:GP17" si="187">SUM(GE16+GH16+GK16)</f>
        <v>0</v>
      </c>
      <c r="GO16" s="90">
        <f t="shared" si="187"/>
        <v>0</v>
      </c>
      <c r="GP16" s="90">
        <f t="shared" si="187"/>
        <v>83.14</v>
      </c>
      <c r="GQ16" s="92">
        <f t="shared" si="47"/>
        <v>0</v>
      </c>
      <c r="GR16" s="92" t="e">
        <f t="shared" si="48"/>
        <v>#DIV/0!</v>
      </c>
      <c r="GS16" s="90">
        <v>350</v>
      </c>
      <c r="GT16" s="90">
        <v>312.75</v>
      </c>
      <c r="GU16" s="90">
        <v>319.64</v>
      </c>
      <c r="GV16" s="92">
        <f t="shared" si="49"/>
        <v>-37.25</v>
      </c>
      <c r="GW16" s="92">
        <f t="shared" si="50"/>
        <v>-10.642857142857142</v>
      </c>
      <c r="GX16" s="90">
        <v>320</v>
      </c>
      <c r="GY16" s="90">
        <v>312.75</v>
      </c>
      <c r="GZ16" s="90">
        <v>312.75</v>
      </c>
      <c r="HA16" s="92">
        <f t="shared" si="140"/>
        <v>-7.25</v>
      </c>
      <c r="HB16" s="92">
        <f t="shared" si="141"/>
        <v>-2.265625</v>
      </c>
      <c r="HC16" s="93">
        <v>312.75</v>
      </c>
    </row>
    <row r="17" spans="1:211" ht="30" customHeight="1" thickBot="1">
      <c r="A17" s="95" t="s">
        <v>164</v>
      </c>
      <c r="B17" s="96">
        <f>SUM('[1]Произв. прогр. Вода (СВОД)'!N24)</f>
        <v>4.1079619999999997</v>
      </c>
      <c r="C17" s="97">
        <f>SUM('[1]ПОЛНАЯ СЕБЕСТОИМОСТЬ ВОДА 2015'!C20)</f>
        <v>0</v>
      </c>
      <c r="D17" s="98"/>
      <c r="E17" s="97">
        <f>SUM('[1]Произв. прогр. Вода (СВОД)'!O24)</f>
        <v>4.0601950000000002</v>
      </c>
      <c r="F17" s="97">
        <f>SUM('[1]ПОЛНАЯ СЕБЕСТОИМОСТЬ ВОДА 2015'!D20)</f>
        <v>5.73</v>
      </c>
      <c r="G17" s="98"/>
      <c r="H17" s="97">
        <f>SUM('[1]Произв. прогр. Вода (СВОД)'!P24)</f>
        <v>4.0793017999999996</v>
      </c>
      <c r="I17" s="97">
        <f>SUM('[1]ПОЛНАЯ СЕБЕСТОИМОСТЬ ВОДА 2015'!E20)</f>
        <v>3.95</v>
      </c>
      <c r="J17" s="98"/>
      <c r="K17" s="96">
        <f t="shared" si="172"/>
        <v>12.2474588</v>
      </c>
      <c r="L17" s="96">
        <f t="shared" si="172"/>
        <v>9.68</v>
      </c>
      <c r="M17" s="96">
        <f t="shared" si="172"/>
        <v>0</v>
      </c>
      <c r="N17" s="99">
        <f t="shared" si="16"/>
        <v>-2.5674588000000007</v>
      </c>
      <c r="O17" s="99">
        <f t="shared" si="17"/>
        <v>-20.963196055005309</v>
      </c>
      <c r="P17" s="97">
        <f>SUM('[1]Произв. прогр. Вода (СВОД)'!R24)</f>
        <v>4.0267581000000003</v>
      </c>
      <c r="Q17" s="97">
        <f>SUM('[1]ПОЛНАЯ СЕБЕСТОИМОСТЬ ВОДА 2015'!H20)</f>
        <v>4.25</v>
      </c>
      <c r="R17" s="98"/>
      <c r="S17" s="96">
        <f>SUM('[1]Произв. прогр. Вода (СВОД)'!S24)</f>
        <v>3.9168939999999997</v>
      </c>
      <c r="T17" s="97">
        <f>SUM('[1]ПОЛНАЯ СЕБЕСТОИМОСТЬ ВОДА 2015'!I20)</f>
        <v>4.0599999999999996</v>
      </c>
      <c r="U17" s="98"/>
      <c r="V17" s="97">
        <f>SUM('[1]Произв. прогр. Вода (СВОД)'!T24)</f>
        <v>3.7688163000000001</v>
      </c>
      <c r="W17" s="97">
        <f>SUM('[1]ПОЛНАЯ СЕБЕСТОИМОСТЬ ВОДА 2015'!J20)</f>
        <v>3.54</v>
      </c>
      <c r="X17" s="98"/>
      <c r="Y17" s="96">
        <f t="shared" si="173"/>
        <v>11.712468399999999</v>
      </c>
      <c r="Z17" s="96">
        <f t="shared" si="173"/>
        <v>11.849999999999998</v>
      </c>
      <c r="AA17" s="96">
        <f t="shared" si="173"/>
        <v>0</v>
      </c>
      <c r="AB17" s="99">
        <f t="shared" si="18"/>
        <v>0.13753159999999909</v>
      </c>
      <c r="AC17" s="99">
        <f t="shared" si="19"/>
        <v>1.1742324103089925</v>
      </c>
      <c r="AD17" s="96">
        <f t="shared" si="174"/>
        <v>23.959927199999999</v>
      </c>
      <c r="AE17" s="96">
        <f t="shared" si="174"/>
        <v>21.529999999999998</v>
      </c>
      <c r="AF17" s="96">
        <f t="shared" si="174"/>
        <v>0</v>
      </c>
      <c r="AG17" s="99">
        <f t="shared" si="20"/>
        <v>-2.4299272000000016</v>
      </c>
      <c r="AH17" s="99">
        <f t="shared" si="21"/>
        <v>-10.141630146522322</v>
      </c>
      <c r="AI17" s="97">
        <f>SUM('[1]Произв. прогр. Вода (СВОД)'!W24)</f>
        <v>3.7210493000000002</v>
      </c>
      <c r="AJ17" s="97">
        <f>SUM('[1]ПОЛНАЯ СЕБЕСТОИМОСТЬ ВОДА 2015'!P20)</f>
        <v>0.48099999999999998</v>
      </c>
      <c r="AK17" s="98"/>
      <c r="AL17" s="97">
        <f>SUM('[1]Произв. прогр. Вода (СВОД)'!X24)</f>
        <v>3.8739037000000001</v>
      </c>
      <c r="AM17" s="97">
        <f>SUM('[1]ПОЛНАЯ СЕБЕСТОИМОСТЬ ВОДА 2015'!Q20)</f>
        <v>3.78</v>
      </c>
      <c r="AN17" s="98"/>
      <c r="AO17" s="97">
        <f>SUM('[1]Произв. прогр. Вода (СВОД)'!Y24)</f>
        <v>3.9742144000000001</v>
      </c>
      <c r="AP17" s="97">
        <f>SUM('[1]ПОЛНАЯ СЕБЕСТОИМОСТЬ ВОДА 2015'!R20)</f>
        <v>3.097</v>
      </c>
      <c r="AQ17" s="98"/>
      <c r="AR17" s="96">
        <f t="shared" si="175"/>
        <v>11.569167400000001</v>
      </c>
      <c r="AS17" s="96">
        <f t="shared" si="175"/>
        <v>7.3580000000000005</v>
      </c>
      <c r="AT17" s="96">
        <f t="shared" si="175"/>
        <v>0</v>
      </c>
      <c r="AU17" s="99">
        <f t="shared" si="22"/>
        <v>-4.2111674000000008</v>
      </c>
      <c r="AV17" s="99">
        <f t="shared" si="23"/>
        <v>-36.399917594761405</v>
      </c>
      <c r="AW17" s="96">
        <f t="shared" si="176"/>
        <v>35.529094600000001</v>
      </c>
      <c r="AX17" s="96">
        <f t="shared" si="176"/>
        <v>28.887999999999998</v>
      </c>
      <c r="AY17" s="96">
        <f t="shared" si="176"/>
        <v>0</v>
      </c>
      <c r="AZ17" s="99">
        <f t="shared" si="24"/>
        <v>-6.6410946000000024</v>
      </c>
      <c r="BA17" s="99">
        <f t="shared" si="25"/>
        <v>-18.691989409716065</v>
      </c>
      <c r="BB17" s="97">
        <f>SUM('[1]Произв. прогр. Вода (СВОД)'!AB24)</f>
        <v>4.0793017999999996</v>
      </c>
      <c r="BC17" s="97">
        <f>SUM('[1]ПОЛНАЯ СЕБЕСТОИМОСТЬ ВОДА 2015'!X20)</f>
        <v>3.11</v>
      </c>
      <c r="BD17" s="98"/>
      <c r="BE17" s="97">
        <f>SUM('[1]Произв. прогр. Вода (СВОД)'!AC24)</f>
        <v>4.0793017999999996</v>
      </c>
      <c r="BF17" s="97">
        <f>SUM('[1]ПОЛНАЯ СЕБЕСТОИМОСТЬ ВОДА 2015'!Y20)</f>
        <v>4.29</v>
      </c>
      <c r="BG17" s="98"/>
      <c r="BH17" s="97">
        <f>SUM('[1]Произв. прогр. Вода (СВОД)'!AD24)</f>
        <v>4.0793017999999996</v>
      </c>
      <c r="BI17" s="97">
        <f>SUM('[1]ПОЛНАЯ СЕБЕСТОИМОСТЬ ВОДА 2015'!Z20)</f>
        <v>5.07</v>
      </c>
      <c r="BJ17" s="98"/>
      <c r="BK17" s="96">
        <f t="shared" si="177"/>
        <v>12.237905399999999</v>
      </c>
      <c r="BL17" s="96">
        <f t="shared" si="177"/>
        <v>12.47</v>
      </c>
      <c r="BM17" s="96">
        <f t="shared" si="177"/>
        <v>0</v>
      </c>
      <c r="BN17" s="99">
        <f t="shared" si="26"/>
        <v>0.23209460000000171</v>
      </c>
      <c r="BO17" s="99">
        <f t="shared" si="27"/>
        <v>1.8965222594383002</v>
      </c>
      <c r="BP17" s="96">
        <f t="shared" si="178"/>
        <v>47.766999999999996</v>
      </c>
      <c r="BQ17" s="96">
        <f t="shared" si="178"/>
        <v>41.357999999999997</v>
      </c>
      <c r="BR17" s="96">
        <f t="shared" si="178"/>
        <v>0</v>
      </c>
      <c r="BS17" s="100">
        <f t="shared" si="28"/>
        <v>-6.4089999999999989</v>
      </c>
      <c r="BT17" s="100">
        <f t="shared" si="29"/>
        <v>-13.417212720078714</v>
      </c>
      <c r="BU17" s="101" t="s">
        <v>164</v>
      </c>
      <c r="BV17" s="102">
        <f>SUM('[2]Произв. прогр. Вода'!CK24)</f>
        <v>0</v>
      </c>
      <c r="BW17" s="103">
        <v>3.35</v>
      </c>
      <c r="BX17" s="103">
        <v>4.3099999999999996</v>
      </c>
      <c r="BY17" s="103">
        <v>4.2300000000000004</v>
      </c>
      <c r="BZ17" s="102">
        <f>SUM(BW17:BY17)</f>
        <v>11.89</v>
      </c>
      <c r="CA17" s="102">
        <f>SUM('[2]Произв. прогр. Вода'!CO24)</f>
        <v>0</v>
      </c>
      <c r="CB17" s="103">
        <v>4.71</v>
      </c>
      <c r="CC17" s="103">
        <v>4.3899999999999997</v>
      </c>
      <c r="CD17" s="103">
        <v>0</v>
      </c>
      <c r="CE17" s="102">
        <f>SUM(CB17:CD17)</f>
        <v>9.1</v>
      </c>
      <c r="CF17" s="102">
        <f>SUM('[2]Произв. прогр. Вода'!CP24)</f>
        <v>0</v>
      </c>
      <c r="CG17" s="102">
        <f>SUM(BZ17+CE17)</f>
        <v>20.990000000000002</v>
      </c>
      <c r="CH17" s="102">
        <f t="shared" si="83"/>
        <v>20.990000000000002</v>
      </c>
      <c r="CI17" s="102">
        <f>SUM('[2]Произв. прогр. Вода'!CT24)</f>
        <v>0</v>
      </c>
      <c r="CJ17" s="103">
        <v>0</v>
      </c>
      <c r="CK17" s="103">
        <v>0</v>
      </c>
      <c r="CL17" s="103"/>
      <c r="CM17" s="102">
        <f>SUM(CJ17:CL17)</f>
        <v>0</v>
      </c>
      <c r="CN17" s="102">
        <f>SUM('[2]Произв. прогр. Вода'!CU24)</f>
        <v>0</v>
      </c>
      <c r="CO17" s="102">
        <f>SUM(CG17+CM17)</f>
        <v>20.990000000000002</v>
      </c>
      <c r="CP17" s="102">
        <f t="shared" si="30"/>
        <v>20.990000000000002</v>
      </c>
      <c r="CQ17" s="102">
        <f>SUM('[2]Произв. прогр. Вода'!CY24)</f>
        <v>0</v>
      </c>
      <c r="CR17" s="103">
        <v>0</v>
      </c>
      <c r="CS17" s="103">
        <v>0</v>
      </c>
      <c r="CT17" s="103">
        <v>0</v>
      </c>
      <c r="CU17" s="102">
        <f>SUM(CR17:CT17)</f>
        <v>0</v>
      </c>
      <c r="CV17" s="104" t="s">
        <v>164</v>
      </c>
      <c r="CW17" s="105">
        <f>SUM('[2]Произв. прогр. Вода (СВОД)'!DI24)</f>
        <v>0</v>
      </c>
      <c r="CX17" s="105">
        <f>SUM('[2]ПОЛНАЯ СЕБЕСТОИМОСТЬ ВОДА 2016'!CX173)</f>
        <v>0</v>
      </c>
      <c r="CY17" s="103">
        <v>0</v>
      </c>
      <c r="CZ17" s="105">
        <f>SUM('[2]Произв. прогр. Вода (СВОД)'!DJ24)</f>
        <v>0</v>
      </c>
      <c r="DA17" s="105">
        <f>SUM('[2]ПОЛНАЯ СЕБЕСТОИМОСТЬ ВОДА 2016'!CY173)</f>
        <v>0</v>
      </c>
      <c r="DB17" s="103">
        <v>5.73</v>
      </c>
      <c r="DC17" s="105">
        <f>SUM('[2]Произв. прогр. Вода (СВОД)'!DK24)</f>
        <v>0</v>
      </c>
      <c r="DD17" s="105">
        <f>SUM('[2]ПОЛНАЯ СЕБЕСТОИМОСТЬ ВОДА 2016'!CZ173)</f>
        <v>0</v>
      </c>
      <c r="DE17" s="103">
        <v>3.95</v>
      </c>
      <c r="DF17" s="105">
        <f t="shared" si="179"/>
        <v>0</v>
      </c>
      <c r="DG17" s="105">
        <f t="shared" si="179"/>
        <v>0</v>
      </c>
      <c r="DH17" s="105">
        <f t="shared" si="179"/>
        <v>9.68</v>
      </c>
      <c r="DI17" s="106">
        <f t="shared" si="31"/>
        <v>0</v>
      </c>
      <c r="DJ17" s="106" t="e">
        <f t="shared" si="32"/>
        <v>#DIV/0!</v>
      </c>
      <c r="DK17" s="105">
        <f>SUM('[2]Произв. прогр. Вода (СВОД)'!DM24)</f>
        <v>0</v>
      </c>
      <c r="DL17" s="105">
        <f>SUM('[2]ПОЛНАЯ СЕБЕСТОИМОСТЬ ВОДА 2016'!DC173)</f>
        <v>0</v>
      </c>
      <c r="DM17" s="103">
        <v>4.25</v>
      </c>
      <c r="DN17" s="105">
        <f>SUM('[2]Произв. прогр. Вода (СВОД)'!DN24)</f>
        <v>0</v>
      </c>
      <c r="DO17" s="105">
        <f>SUM('[2]ПОЛНАЯ СЕБЕСТОИМОСТЬ ВОДА 2016'!DD173)</f>
        <v>0</v>
      </c>
      <c r="DP17" s="103">
        <v>4.0599999999999996</v>
      </c>
      <c r="DQ17" s="105">
        <f>SUM('[2]Произв. прогр. Вода (СВОД)'!DO24)</f>
        <v>0</v>
      </c>
      <c r="DR17" s="105">
        <f>SUM('[2]ПОЛНАЯ СЕБЕСТОИМОСТЬ ВОДА 2016'!DE173)</f>
        <v>0</v>
      </c>
      <c r="DS17" s="103">
        <v>3.54</v>
      </c>
      <c r="DT17" s="105">
        <f t="shared" si="180"/>
        <v>0</v>
      </c>
      <c r="DU17" s="105">
        <f t="shared" si="180"/>
        <v>0</v>
      </c>
      <c r="DV17" s="105">
        <f t="shared" si="180"/>
        <v>11.849999999999998</v>
      </c>
      <c r="DW17" s="106">
        <f t="shared" si="33"/>
        <v>0</v>
      </c>
      <c r="DX17" s="106" t="e">
        <f t="shared" si="34"/>
        <v>#DIV/0!</v>
      </c>
      <c r="DY17" s="105">
        <f t="shared" si="181"/>
        <v>0</v>
      </c>
      <c r="DZ17" s="105">
        <f t="shared" si="181"/>
        <v>0</v>
      </c>
      <c r="EA17" s="105">
        <f t="shared" si="181"/>
        <v>21.529999999999998</v>
      </c>
      <c r="EB17" s="106">
        <f t="shared" si="35"/>
        <v>0</v>
      </c>
      <c r="EC17" s="106" t="e">
        <f t="shared" si="36"/>
        <v>#DIV/0!</v>
      </c>
      <c r="ED17" s="105">
        <f>SUM('[2]Произв. прогр. Вода (СВОД)'!DR24)</f>
        <v>0</v>
      </c>
      <c r="EE17" s="105">
        <f>SUM('[2]ПОЛНАЯ СЕБЕСТОИМОСТЬ ВОДА 2016'!DK173)</f>
        <v>0</v>
      </c>
      <c r="EF17" s="103">
        <v>0.48</v>
      </c>
      <c r="EG17" s="105">
        <f>SUM('[2]Произв. прогр. Вода (СВОД)'!DS24)</f>
        <v>0</v>
      </c>
      <c r="EH17" s="105">
        <f>SUM('[2]ПОЛНАЯ СЕБЕСТОИМОСТЬ ВОДА 2016'!DL173)</f>
        <v>0</v>
      </c>
      <c r="EI17" s="103">
        <v>3.78</v>
      </c>
      <c r="EJ17" s="105">
        <f>SUM('[2]Произв. прогр. Вода (СВОД)'!DT24)</f>
        <v>0</v>
      </c>
      <c r="EK17" s="105">
        <f>SUM('[2]ПОЛНАЯ СЕБЕСТОИМОСТЬ ВОДА 2016'!DM173)</f>
        <v>0</v>
      </c>
      <c r="EL17" s="103">
        <v>3.1</v>
      </c>
      <c r="EM17" s="105">
        <f t="shared" si="182"/>
        <v>0</v>
      </c>
      <c r="EN17" s="105">
        <f t="shared" si="182"/>
        <v>0</v>
      </c>
      <c r="EO17" s="105">
        <f t="shared" si="182"/>
        <v>7.3599999999999994</v>
      </c>
      <c r="EP17" s="106">
        <f t="shared" si="37"/>
        <v>0</v>
      </c>
      <c r="EQ17" s="106" t="e">
        <f t="shared" si="38"/>
        <v>#DIV/0!</v>
      </c>
      <c r="ER17" s="105">
        <f t="shared" si="183"/>
        <v>0</v>
      </c>
      <c r="ES17" s="105">
        <f t="shared" si="183"/>
        <v>0</v>
      </c>
      <c r="ET17" s="105">
        <f t="shared" si="183"/>
        <v>28.889999999999997</v>
      </c>
      <c r="EU17" s="106">
        <f t="shared" si="39"/>
        <v>0</v>
      </c>
      <c r="EV17" s="106" t="e">
        <f t="shared" si="40"/>
        <v>#DIV/0!</v>
      </c>
      <c r="EW17" s="105">
        <f>SUM('[2]Произв. прогр. Вода (СВОД)'!DW24)</f>
        <v>0</v>
      </c>
      <c r="EX17" s="105">
        <f>SUM('[2]ПОЛНАЯ СЕБЕСТОИМОСТЬ ВОДА 2016'!DS173)</f>
        <v>0</v>
      </c>
      <c r="EY17" s="103">
        <v>3.11</v>
      </c>
      <c r="EZ17" s="105">
        <f>SUM('[2]Произв. прогр. Вода (СВОД)'!DX24)</f>
        <v>0</v>
      </c>
      <c r="FA17" s="105">
        <f>SUM('[2]ПОЛНАЯ СЕБЕСТОИМОСТЬ ВОДА 2016'!DT173)</f>
        <v>0</v>
      </c>
      <c r="FB17" s="103">
        <v>4.29</v>
      </c>
      <c r="FC17" s="105">
        <f>SUM('[2]Произв. прогр. Вода (СВОД)'!DY24)</f>
        <v>0</v>
      </c>
      <c r="FD17" s="105">
        <f>SUM('[2]ПОЛНАЯ СЕБЕСТОИМОСТЬ ВОДА 2016'!DU173)</f>
        <v>0</v>
      </c>
      <c r="FE17" s="103">
        <v>5.07</v>
      </c>
      <c r="FF17" s="105">
        <f t="shared" si="184"/>
        <v>0</v>
      </c>
      <c r="FG17" s="105">
        <f t="shared" si="184"/>
        <v>0</v>
      </c>
      <c r="FH17" s="105">
        <f t="shared" si="184"/>
        <v>12.47</v>
      </c>
      <c r="FI17" s="106">
        <f t="shared" si="41"/>
        <v>0</v>
      </c>
      <c r="FJ17" s="106" t="e">
        <f t="shared" si="42"/>
        <v>#DIV/0!</v>
      </c>
      <c r="FK17" s="105">
        <v>49.7</v>
      </c>
      <c r="FL17" s="105">
        <v>20.99</v>
      </c>
      <c r="FM17" s="105">
        <f t="shared" si="185"/>
        <v>41.36</v>
      </c>
      <c r="FN17" s="106">
        <f t="shared" si="43"/>
        <v>-28.710000000000004</v>
      </c>
      <c r="FO17" s="106">
        <f t="shared" si="44"/>
        <v>-57.766599597585525</v>
      </c>
      <c r="FP17" s="104" t="s">
        <v>164</v>
      </c>
      <c r="FQ17" s="107">
        <f>SUM('[3]Произв. прогр. Вода (СВОД)'!FT24)</f>
        <v>0</v>
      </c>
      <c r="FR17" s="107">
        <f>SUM('[3]ПОЛНАЯ СЕБЕСТОИМОСТЬ ВОДА 2017'!FR175)</f>
        <v>0</v>
      </c>
      <c r="FS17" s="108">
        <v>3.35</v>
      </c>
      <c r="FT17" s="107">
        <f>SUM('[3]Произв. прогр. Вода (СВОД)'!FU24)</f>
        <v>0</v>
      </c>
      <c r="FU17" s="107">
        <f>SUM('[3]ПОЛНАЯ СЕБЕСТОИМОСТЬ ВОДА 2017'!FS175)</f>
        <v>0</v>
      </c>
      <c r="FV17" s="108">
        <v>4.3099999999999996</v>
      </c>
      <c r="FW17" s="107">
        <f>SUM('[3]Произв. прогр. Вода (СВОД)'!FV24)</f>
        <v>0</v>
      </c>
      <c r="FX17" s="107">
        <f>SUM('[3]ПОЛНАЯ СЕБЕСТОИМОСТЬ ВОДА 2017'!FT175)</f>
        <v>0</v>
      </c>
      <c r="FY17" s="108">
        <v>4.2300000000000004</v>
      </c>
      <c r="FZ17" s="107">
        <f t="shared" si="186"/>
        <v>0</v>
      </c>
      <c r="GA17" s="107">
        <f t="shared" si="186"/>
        <v>0</v>
      </c>
      <c r="GB17" s="107">
        <f t="shared" si="186"/>
        <v>11.89</v>
      </c>
      <c r="GC17" s="109">
        <f t="shared" si="45"/>
        <v>0</v>
      </c>
      <c r="GD17" s="109" t="e">
        <f t="shared" si="46"/>
        <v>#DIV/0!</v>
      </c>
      <c r="GE17" s="107">
        <f>SUM('[3]Произв. прогр. Вода (СВОД)'!FX24)</f>
        <v>0</v>
      </c>
      <c r="GF17" s="107">
        <f>SUM('[3]ПОЛНАЯ СЕБЕСТОИМОСТЬ ВОДА 2017'!FW175)</f>
        <v>0</v>
      </c>
      <c r="GG17" s="108">
        <v>4.71</v>
      </c>
      <c r="GH17" s="107">
        <f>SUM('[3]Произв. прогр. Вода (СВОД)'!FY24)</f>
        <v>0</v>
      </c>
      <c r="GI17" s="107">
        <f>SUM('[3]ПОЛНАЯ СЕБЕСТОИМОСТЬ ВОДА 2017'!FX175)</f>
        <v>0</v>
      </c>
      <c r="GJ17" s="108">
        <v>4.3899999999999997</v>
      </c>
      <c r="GK17" s="107">
        <f>SUM('[3]Произв. прогр. Вода (СВОД)'!FZ24)</f>
        <v>0</v>
      </c>
      <c r="GL17" s="107">
        <f>SUM('[3]ПОЛНАЯ СЕБЕСТОИМОСТЬ ВОДА 2017'!FY175)</f>
        <v>0</v>
      </c>
      <c r="GM17" s="108">
        <v>0</v>
      </c>
      <c r="GN17" s="107">
        <f t="shared" si="187"/>
        <v>0</v>
      </c>
      <c r="GO17" s="107">
        <f t="shared" si="187"/>
        <v>0</v>
      </c>
      <c r="GP17" s="107">
        <f t="shared" si="187"/>
        <v>9.1</v>
      </c>
      <c r="GQ17" s="109">
        <f t="shared" si="47"/>
        <v>0</v>
      </c>
      <c r="GR17" s="109" t="e">
        <f t="shared" si="48"/>
        <v>#DIV/0!</v>
      </c>
      <c r="GS17" s="107">
        <v>45</v>
      </c>
      <c r="GT17" s="107">
        <v>0</v>
      </c>
      <c r="GU17" s="107">
        <f t="shared" ref="GU17" si="188">SUM(GB17+GP17)</f>
        <v>20.990000000000002</v>
      </c>
      <c r="GV17" s="109">
        <f t="shared" si="49"/>
        <v>-45</v>
      </c>
      <c r="GW17" s="109">
        <f t="shared" si="50"/>
        <v>-100</v>
      </c>
      <c r="GX17" s="107">
        <v>0</v>
      </c>
      <c r="GY17" s="107">
        <v>0</v>
      </c>
      <c r="GZ17" s="107">
        <v>0</v>
      </c>
      <c r="HA17" s="109">
        <f t="shared" si="140"/>
        <v>0</v>
      </c>
      <c r="HB17" s="109">
        <v>0</v>
      </c>
      <c r="HC17" s="110">
        <v>0</v>
      </c>
    </row>
    <row r="18" spans="1:211" ht="24.75" customHeight="1">
      <c r="A18" s="174" t="s">
        <v>165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  <c r="AK18" s="175"/>
      <c r="AL18" s="175"/>
      <c r="AM18" s="175"/>
      <c r="AN18" s="175"/>
      <c r="AO18" s="175"/>
      <c r="AP18" s="175"/>
      <c r="AQ18" s="175"/>
      <c r="AR18" s="175"/>
      <c r="AS18" s="175"/>
      <c r="AT18" s="175"/>
      <c r="AU18" s="175"/>
      <c r="AV18" s="175"/>
      <c r="AW18" s="175"/>
      <c r="AX18" s="175"/>
      <c r="AY18" s="175"/>
      <c r="AZ18" s="175"/>
      <c r="BA18" s="175"/>
      <c r="BB18" s="175"/>
      <c r="BC18" s="175"/>
      <c r="BD18" s="175"/>
      <c r="BE18" s="175"/>
      <c r="BF18" s="175"/>
      <c r="BG18" s="175"/>
      <c r="BH18" s="175"/>
      <c r="BI18" s="175"/>
      <c r="BJ18" s="175"/>
      <c r="BK18" s="175"/>
      <c r="BL18" s="175"/>
      <c r="BM18" s="175"/>
      <c r="BN18" s="175"/>
      <c r="BO18" s="175"/>
      <c r="BP18" s="175"/>
      <c r="BQ18" s="175"/>
      <c r="BR18" s="175"/>
      <c r="BS18" s="175"/>
      <c r="BT18" s="175"/>
      <c r="BU18" s="175"/>
      <c r="BV18" s="175"/>
      <c r="BW18" s="175"/>
      <c r="BX18" s="175"/>
      <c r="BY18" s="175"/>
      <c r="BZ18" s="175"/>
      <c r="CA18" s="175"/>
      <c r="CB18" s="175"/>
      <c r="CC18" s="175"/>
      <c r="CD18" s="175"/>
      <c r="CE18" s="175"/>
      <c r="CF18" s="175"/>
      <c r="CG18" s="175"/>
      <c r="CH18" s="175"/>
      <c r="CI18" s="175"/>
      <c r="CJ18" s="175"/>
      <c r="CK18" s="175"/>
      <c r="CL18" s="175"/>
      <c r="CM18" s="175"/>
      <c r="CN18" s="175"/>
      <c r="CO18" s="175"/>
      <c r="CP18" s="175"/>
      <c r="CQ18" s="175"/>
      <c r="CR18" s="175"/>
      <c r="CS18" s="175"/>
      <c r="CT18" s="175"/>
      <c r="CU18" s="175"/>
      <c r="CV18" s="175"/>
      <c r="CW18" s="175"/>
      <c r="CX18" s="175"/>
      <c r="CY18" s="175"/>
      <c r="CZ18" s="175"/>
      <c r="DA18" s="175"/>
      <c r="DB18" s="175"/>
      <c r="DC18" s="175"/>
      <c r="DD18" s="175"/>
      <c r="DE18" s="175"/>
      <c r="DF18" s="175"/>
      <c r="DG18" s="175"/>
      <c r="DH18" s="175"/>
      <c r="DI18" s="175"/>
      <c r="DJ18" s="175"/>
      <c r="DK18" s="175"/>
      <c r="DL18" s="175"/>
      <c r="DM18" s="175"/>
      <c r="DN18" s="175"/>
      <c r="DO18" s="175"/>
      <c r="DP18" s="175"/>
      <c r="DQ18" s="175"/>
      <c r="DR18" s="175"/>
      <c r="DS18" s="175"/>
      <c r="DT18" s="175"/>
      <c r="DU18" s="175"/>
      <c r="DV18" s="175"/>
      <c r="DW18" s="175"/>
      <c r="DX18" s="175"/>
      <c r="DY18" s="175"/>
      <c r="DZ18" s="175"/>
      <c r="EA18" s="175"/>
      <c r="EB18" s="175"/>
      <c r="EC18" s="175"/>
      <c r="ED18" s="175"/>
      <c r="EE18" s="175"/>
      <c r="EF18" s="175"/>
      <c r="EG18" s="175"/>
      <c r="EH18" s="175"/>
      <c r="EI18" s="175"/>
      <c r="EJ18" s="175"/>
      <c r="EK18" s="175"/>
      <c r="EL18" s="175"/>
      <c r="EM18" s="175"/>
      <c r="EN18" s="175"/>
      <c r="EO18" s="175"/>
      <c r="EP18" s="175"/>
      <c r="EQ18" s="175"/>
      <c r="ER18" s="175"/>
      <c r="ES18" s="175"/>
      <c r="ET18" s="175"/>
      <c r="EU18" s="175"/>
      <c r="EV18" s="175"/>
      <c r="EW18" s="175"/>
      <c r="EX18" s="175"/>
      <c r="EY18" s="175"/>
      <c r="EZ18" s="175"/>
      <c r="FA18" s="175"/>
      <c r="FB18" s="175"/>
      <c r="FC18" s="175"/>
      <c r="FD18" s="175"/>
      <c r="FE18" s="175"/>
      <c r="FF18" s="175"/>
      <c r="FG18" s="175"/>
      <c r="FH18" s="175"/>
      <c r="FI18" s="175"/>
      <c r="FJ18" s="175"/>
      <c r="FK18" s="175"/>
      <c r="FL18" s="175"/>
      <c r="FM18" s="175"/>
      <c r="FN18" s="175"/>
      <c r="FO18" s="175"/>
      <c r="FP18" s="175"/>
      <c r="FQ18" s="175"/>
      <c r="FR18" s="175"/>
      <c r="FS18" s="175"/>
      <c r="FT18" s="175"/>
      <c r="FU18" s="175"/>
      <c r="FV18" s="175"/>
      <c r="FW18" s="175"/>
      <c r="FX18" s="175"/>
      <c r="FY18" s="175"/>
      <c r="FZ18" s="175"/>
      <c r="GA18" s="175"/>
      <c r="GB18" s="175"/>
      <c r="GC18" s="175"/>
      <c r="GD18" s="175"/>
      <c r="GE18" s="175"/>
      <c r="GF18" s="175"/>
      <c r="GG18" s="175"/>
      <c r="GH18" s="175"/>
      <c r="GI18" s="175"/>
      <c r="GJ18" s="175"/>
      <c r="GK18" s="175"/>
      <c r="GL18" s="175"/>
      <c r="GM18" s="175"/>
      <c r="GN18" s="175"/>
      <c r="GO18" s="175"/>
      <c r="GP18" s="175"/>
      <c r="GQ18" s="175"/>
      <c r="GR18" s="175"/>
      <c r="GS18" s="175"/>
      <c r="GT18" s="175"/>
      <c r="GU18" s="175"/>
      <c r="GV18" s="175"/>
      <c r="GW18" s="175"/>
      <c r="GX18" s="176"/>
      <c r="GY18" s="176"/>
      <c r="GZ18" s="176"/>
      <c r="HA18" s="176"/>
      <c r="HB18" s="176"/>
      <c r="HC18" s="177"/>
    </row>
    <row r="19" spans="1:211" ht="20.25" customHeight="1">
      <c r="A19" s="178" t="s">
        <v>112</v>
      </c>
      <c r="B19" s="165" t="s">
        <v>113</v>
      </c>
      <c r="C19" s="173"/>
      <c r="D19" s="173"/>
      <c r="E19" s="165" t="s">
        <v>114</v>
      </c>
      <c r="F19" s="173"/>
      <c r="G19" s="173"/>
      <c r="H19" s="165" t="s">
        <v>115</v>
      </c>
      <c r="I19" s="173"/>
      <c r="J19" s="173"/>
      <c r="K19" s="162" t="s">
        <v>116</v>
      </c>
      <c r="L19" s="171"/>
      <c r="M19" s="171"/>
      <c r="N19" s="172"/>
      <c r="O19" s="172"/>
      <c r="P19" s="165" t="s">
        <v>117</v>
      </c>
      <c r="Q19" s="173"/>
      <c r="R19" s="173"/>
      <c r="S19" s="165" t="s">
        <v>118</v>
      </c>
      <c r="T19" s="173"/>
      <c r="U19" s="173"/>
      <c r="V19" s="165" t="s">
        <v>119</v>
      </c>
      <c r="W19" s="173"/>
      <c r="X19" s="173"/>
      <c r="Y19" s="162" t="s">
        <v>120</v>
      </c>
      <c r="Z19" s="171"/>
      <c r="AA19" s="171"/>
      <c r="AB19" s="172"/>
      <c r="AC19" s="172"/>
      <c r="AD19" s="162" t="s">
        <v>121</v>
      </c>
      <c r="AE19" s="171"/>
      <c r="AF19" s="171"/>
      <c r="AG19" s="172"/>
      <c r="AH19" s="172"/>
      <c r="AI19" s="165" t="s">
        <v>122</v>
      </c>
      <c r="AJ19" s="173"/>
      <c r="AK19" s="173"/>
      <c r="AL19" s="165" t="s">
        <v>123</v>
      </c>
      <c r="AM19" s="173"/>
      <c r="AN19" s="173"/>
      <c r="AO19" s="165" t="s">
        <v>124</v>
      </c>
      <c r="AP19" s="173"/>
      <c r="AQ19" s="173"/>
      <c r="AR19" s="162" t="s">
        <v>125</v>
      </c>
      <c r="AS19" s="171"/>
      <c r="AT19" s="171"/>
      <c r="AU19" s="172"/>
      <c r="AV19" s="172"/>
      <c r="AW19" s="162" t="s">
        <v>126</v>
      </c>
      <c r="AX19" s="171"/>
      <c r="AY19" s="171"/>
      <c r="AZ19" s="172"/>
      <c r="BA19" s="172"/>
      <c r="BB19" s="165" t="s">
        <v>127</v>
      </c>
      <c r="BC19" s="173"/>
      <c r="BD19" s="173"/>
      <c r="BE19" s="165" t="s">
        <v>128</v>
      </c>
      <c r="BF19" s="173"/>
      <c r="BG19" s="173"/>
      <c r="BH19" s="165" t="s">
        <v>129</v>
      </c>
      <c r="BI19" s="173"/>
      <c r="BJ19" s="173"/>
      <c r="BK19" s="162" t="s">
        <v>130</v>
      </c>
      <c r="BL19" s="171"/>
      <c r="BM19" s="171"/>
      <c r="BN19" s="172"/>
      <c r="BO19" s="172"/>
      <c r="BP19" s="165" t="s">
        <v>131</v>
      </c>
      <c r="BQ19" s="173"/>
      <c r="BR19" s="173"/>
      <c r="BS19" s="173"/>
      <c r="BT19" s="173"/>
      <c r="BU19" s="157" t="s">
        <v>112</v>
      </c>
      <c r="BV19" s="155" t="s">
        <v>116</v>
      </c>
      <c r="BW19" s="155"/>
      <c r="BX19" s="155"/>
      <c r="BY19" s="155"/>
      <c r="BZ19" s="155"/>
      <c r="CA19" s="155" t="s">
        <v>120</v>
      </c>
      <c r="CB19" s="155"/>
      <c r="CC19" s="155"/>
      <c r="CD19" s="155"/>
      <c r="CE19" s="155"/>
      <c r="CF19" s="155" t="s">
        <v>121</v>
      </c>
      <c r="CG19" s="155"/>
      <c r="CH19" s="155"/>
      <c r="CI19" s="155" t="s">
        <v>125</v>
      </c>
      <c r="CJ19" s="155"/>
      <c r="CK19" s="155"/>
      <c r="CL19" s="155"/>
      <c r="CM19" s="155"/>
      <c r="CN19" s="155" t="s">
        <v>126</v>
      </c>
      <c r="CO19" s="155"/>
      <c r="CP19" s="155"/>
      <c r="CQ19" s="155" t="s">
        <v>130</v>
      </c>
      <c r="CR19" s="155"/>
      <c r="CS19" s="155"/>
      <c r="CT19" s="155"/>
      <c r="CU19" s="155"/>
      <c r="CV19" s="159" t="s">
        <v>112</v>
      </c>
      <c r="CW19" s="152" t="s">
        <v>113</v>
      </c>
      <c r="CX19" s="161"/>
      <c r="CY19" s="161"/>
      <c r="CZ19" s="152" t="s">
        <v>114</v>
      </c>
      <c r="DA19" s="161"/>
      <c r="DB19" s="161"/>
      <c r="DC19" s="152" t="s">
        <v>115</v>
      </c>
      <c r="DD19" s="161"/>
      <c r="DE19" s="161"/>
      <c r="DF19" s="152" t="s">
        <v>116</v>
      </c>
      <c r="DG19" s="161"/>
      <c r="DH19" s="161"/>
      <c r="DI19" s="161"/>
      <c r="DJ19" s="161"/>
      <c r="DK19" s="152" t="s">
        <v>117</v>
      </c>
      <c r="DL19" s="161"/>
      <c r="DM19" s="161"/>
      <c r="DN19" s="152" t="s">
        <v>118</v>
      </c>
      <c r="DO19" s="161"/>
      <c r="DP19" s="161"/>
      <c r="DQ19" s="152" t="s">
        <v>119</v>
      </c>
      <c r="DR19" s="161"/>
      <c r="DS19" s="161"/>
      <c r="DT19" s="152" t="s">
        <v>120</v>
      </c>
      <c r="DU19" s="161"/>
      <c r="DV19" s="161"/>
      <c r="DW19" s="161"/>
      <c r="DX19" s="161"/>
      <c r="DY19" s="152" t="s">
        <v>121</v>
      </c>
      <c r="DZ19" s="161"/>
      <c r="EA19" s="161"/>
      <c r="EB19" s="161"/>
      <c r="EC19" s="161"/>
      <c r="ED19" s="152" t="s">
        <v>122</v>
      </c>
      <c r="EE19" s="161"/>
      <c r="EF19" s="161"/>
      <c r="EG19" s="152" t="s">
        <v>123</v>
      </c>
      <c r="EH19" s="161"/>
      <c r="EI19" s="161"/>
      <c r="EJ19" s="152" t="s">
        <v>124</v>
      </c>
      <c r="EK19" s="161"/>
      <c r="EL19" s="161"/>
      <c r="EM19" s="152" t="s">
        <v>125</v>
      </c>
      <c r="EN19" s="161"/>
      <c r="EO19" s="161"/>
      <c r="EP19" s="161"/>
      <c r="EQ19" s="161"/>
      <c r="ER19" s="152" t="s">
        <v>126</v>
      </c>
      <c r="ES19" s="161"/>
      <c r="ET19" s="161"/>
      <c r="EU19" s="161"/>
      <c r="EV19" s="161"/>
      <c r="EW19" s="152" t="s">
        <v>127</v>
      </c>
      <c r="EX19" s="161"/>
      <c r="EY19" s="161"/>
      <c r="EZ19" s="152" t="s">
        <v>128</v>
      </c>
      <c r="FA19" s="161"/>
      <c r="FB19" s="161"/>
      <c r="FC19" s="152" t="s">
        <v>129</v>
      </c>
      <c r="FD19" s="161"/>
      <c r="FE19" s="161"/>
      <c r="FF19" s="152" t="s">
        <v>130</v>
      </c>
      <c r="FG19" s="161"/>
      <c r="FH19" s="161"/>
      <c r="FI19" s="161"/>
      <c r="FJ19" s="161"/>
      <c r="FK19" s="152" t="s">
        <v>132</v>
      </c>
      <c r="FL19" s="161"/>
      <c r="FM19" s="161"/>
      <c r="FN19" s="161"/>
      <c r="FO19" s="161"/>
      <c r="FP19" s="159" t="s">
        <v>112</v>
      </c>
      <c r="FQ19" s="152" t="s">
        <v>113</v>
      </c>
      <c r="FR19" s="161"/>
      <c r="FS19" s="161"/>
      <c r="FT19" s="152" t="s">
        <v>114</v>
      </c>
      <c r="FU19" s="161"/>
      <c r="FV19" s="161"/>
      <c r="FW19" s="152" t="s">
        <v>115</v>
      </c>
      <c r="FX19" s="161"/>
      <c r="FY19" s="161"/>
      <c r="FZ19" s="152" t="s">
        <v>116</v>
      </c>
      <c r="GA19" s="161"/>
      <c r="GB19" s="161"/>
      <c r="GC19" s="161"/>
      <c r="GD19" s="161"/>
      <c r="GE19" s="152" t="s">
        <v>117</v>
      </c>
      <c r="GF19" s="161"/>
      <c r="GG19" s="161"/>
      <c r="GH19" s="152" t="s">
        <v>118</v>
      </c>
      <c r="GI19" s="161"/>
      <c r="GJ19" s="161"/>
      <c r="GK19" s="152" t="s">
        <v>119</v>
      </c>
      <c r="GL19" s="161"/>
      <c r="GM19" s="161"/>
      <c r="GN19" s="152" t="s">
        <v>120</v>
      </c>
      <c r="GO19" s="161"/>
      <c r="GP19" s="161"/>
      <c r="GQ19" s="161"/>
      <c r="GR19" s="161"/>
      <c r="GS19" s="152" t="s">
        <v>133</v>
      </c>
      <c r="GT19" s="161"/>
      <c r="GU19" s="161"/>
      <c r="GV19" s="161"/>
      <c r="GW19" s="161"/>
      <c r="GX19" s="152" t="s">
        <v>134</v>
      </c>
      <c r="GY19" s="161"/>
      <c r="GZ19" s="161"/>
      <c r="HA19" s="161"/>
      <c r="HB19" s="161"/>
      <c r="HC19" s="168" t="s">
        <v>135</v>
      </c>
    </row>
    <row r="20" spans="1:211" ht="20.25" customHeight="1">
      <c r="A20" s="178"/>
      <c r="B20" s="165" t="s">
        <v>136</v>
      </c>
      <c r="C20" s="165" t="s">
        <v>137</v>
      </c>
      <c r="D20" s="165" t="s">
        <v>138</v>
      </c>
      <c r="E20" s="165" t="s">
        <v>136</v>
      </c>
      <c r="F20" s="165" t="s">
        <v>137</v>
      </c>
      <c r="G20" s="165" t="s">
        <v>138</v>
      </c>
      <c r="H20" s="165" t="s">
        <v>136</v>
      </c>
      <c r="I20" s="165" t="s">
        <v>137</v>
      </c>
      <c r="J20" s="165" t="s">
        <v>138</v>
      </c>
      <c r="K20" s="162" t="s">
        <v>136</v>
      </c>
      <c r="L20" s="162" t="s">
        <v>137</v>
      </c>
      <c r="M20" s="162" t="s">
        <v>138</v>
      </c>
      <c r="N20" s="164" t="s">
        <v>139</v>
      </c>
      <c r="O20" s="164"/>
      <c r="P20" s="165" t="s">
        <v>136</v>
      </c>
      <c r="Q20" s="165" t="s">
        <v>137</v>
      </c>
      <c r="R20" s="165" t="s">
        <v>138</v>
      </c>
      <c r="S20" s="165" t="s">
        <v>136</v>
      </c>
      <c r="T20" s="165" t="s">
        <v>137</v>
      </c>
      <c r="U20" s="165" t="s">
        <v>138</v>
      </c>
      <c r="V20" s="165" t="s">
        <v>136</v>
      </c>
      <c r="W20" s="165" t="s">
        <v>137</v>
      </c>
      <c r="X20" s="165" t="s">
        <v>138</v>
      </c>
      <c r="Y20" s="162" t="s">
        <v>136</v>
      </c>
      <c r="Z20" s="162" t="s">
        <v>137</v>
      </c>
      <c r="AA20" s="162" t="s">
        <v>138</v>
      </c>
      <c r="AB20" s="164" t="s">
        <v>139</v>
      </c>
      <c r="AC20" s="164"/>
      <c r="AD20" s="162" t="s">
        <v>136</v>
      </c>
      <c r="AE20" s="162" t="s">
        <v>137</v>
      </c>
      <c r="AF20" s="162" t="s">
        <v>138</v>
      </c>
      <c r="AG20" s="164" t="s">
        <v>139</v>
      </c>
      <c r="AH20" s="164"/>
      <c r="AI20" s="165" t="s">
        <v>136</v>
      </c>
      <c r="AJ20" s="165" t="s">
        <v>137</v>
      </c>
      <c r="AK20" s="165" t="s">
        <v>138</v>
      </c>
      <c r="AL20" s="165" t="s">
        <v>136</v>
      </c>
      <c r="AM20" s="165" t="s">
        <v>137</v>
      </c>
      <c r="AN20" s="165" t="s">
        <v>138</v>
      </c>
      <c r="AO20" s="165" t="s">
        <v>136</v>
      </c>
      <c r="AP20" s="165" t="s">
        <v>137</v>
      </c>
      <c r="AQ20" s="165" t="s">
        <v>138</v>
      </c>
      <c r="AR20" s="162" t="s">
        <v>136</v>
      </c>
      <c r="AS20" s="162" t="s">
        <v>137</v>
      </c>
      <c r="AT20" s="162" t="s">
        <v>138</v>
      </c>
      <c r="AU20" s="164" t="s">
        <v>139</v>
      </c>
      <c r="AV20" s="164"/>
      <c r="AW20" s="162" t="s">
        <v>136</v>
      </c>
      <c r="AX20" s="162" t="s">
        <v>137</v>
      </c>
      <c r="AY20" s="162" t="s">
        <v>138</v>
      </c>
      <c r="AZ20" s="164" t="s">
        <v>139</v>
      </c>
      <c r="BA20" s="164"/>
      <c r="BB20" s="165" t="s">
        <v>136</v>
      </c>
      <c r="BC20" s="165" t="s">
        <v>137</v>
      </c>
      <c r="BD20" s="165" t="s">
        <v>138</v>
      </c>
      <c r="BE20" s="165" t="s">
        <v>136</v>
      </c>
      <c r="BF20" s="165" t="s">
        <v>137</v>
      </c>
      <c r="BG20" s="165" t="s">
        <v>138</v>
      </c>
      <c r="BH20" s="165" t="s">
        <v>136</v>
      </c>
      <c r="BI20" s="165" t="s">
        <v>137</v>
      </c>
      <c r="BJ20" s="165" t="s">
        <v>138</v>
      </c>
      <c r="BK20" s="162" t="s">
        <v>136</v>
      </c>
      <c r="BL20" s="162" t="s">
        <v>137</v>
      </c>
      <c r="BM20" s="162" t="s">
        <v>138</v>
      </c>
      <c r="BN20" s="164" t="s">
        <v>139</v>
      </c>
      <c r="BO20" s="164"/>
      <c r="BP20" s="165" t="s">
        <v>136</v>
      </c>
      <c r="BQ20" s="165" t="s">
        <v>137</v>
      </c>
      <c r="BR20" s="165" t="s">
        <v>138</v>
      </c>
      <c r="BS20" s="167" t="s">
        <v>139</v>
      </c>
      <c r="BT20" s="167"/>
      <c r="BU20" s="180"/>
      <c r="BV20" s="157" t="s">
        <v>136</v>
      </c>
      <c r="BW20" s="155" t="s">
        <v>140</v>
      </c>
      <c r="BX20" s="155" t="s">
        <v>141</v>
      </c>
      <c r="BY20" s="155" t="s">
        <v>142</v>
      </c>
      <c r="BZ20" s="157" t="s">
        <v>137</v>
      </c>
      <c r="CA20" s="157" t="s">
        <v>136</v>
      </c>
      <c r="CB20" s="155" t="s">
        <v>143</v>
      </c>
      <c r="CC20" s="155" t="s">
        <v>144</v>
      </c>
      <c r="CD20" s="155" t="s">
        <v>145</v>
      </c>
      <c r="CE20" s="157" t="s">
        <v>137</v>
      </c>
      <c r="CF20" s="157" t="s">
        <v>136</v>
      </c>
      <c r="CG20" s="157" t="s">
        <v>137</v>
      </c>
      <c r="CH20" s="155" t="s">
        <v>146</v>
      </c>
      <c r="CI20" s="157" t="s">
        <v>136</v>
      </c>
      <c r="CJ20" s="155" t="s">
        <v>147</v>
      </c>
      <c r="CK20" s="155" t="s">
        <v>148</v>
      </c>
      <c r="CL20" s="155" t="s">
        <v>149</v>
      </c>
      <c r="CM20" s="157" t="s">
        <v>137</v>
      </c>
      <c r="CN20" s="157" t="s">
        <v>136</v>
      </c>
      <c r="CO20" s="157" t="s">
        <v>137</v>
      </c>
      <c r="CP20" s="155" t="s">
        <v>146</v>
      </c>
      <c r="CQ20" s="157" t="s">
        <v>136</v>
      </c>
      <c r="CR20" s="155" t="s">
        <v>150</v>
      </c>
      <c r="CS20" s="155" t="s">
        <v>151</v>
      </c>
      <c r="CT20" s="155" t="s">
        <v>152</v>
      </c>
      <c r="CU20" s="157" t="s">
        <v>137</v>
      </c>
      <c r="CV20" s="159"/>
      <c r="CW20" s="152" t="s">
        <v>136</v>
      </c>
      <c r="CX20" s="152" t="s">
        <v>137</v>
      </c>
      <c r="CY20" s="152" t="s">
        <v>138</v>
      </c>
      <c r="CZ20" s="152" t="s">
        <v>136</v>
      </c>
      <c r="DA20" s="152" t="s">
        <v>137</v>
      </c>
      <c r="DB20" s="152" t="s">
        <v>138</v>
      </c>
      <c r="DC20" s="152" t="s">
        <v>136</v>
      </c>
      <c r="DD20" s="152" t="s">
        <v>137</v>
      </c>
      <c r="DE20" s="152" t="s">
        <v>138</v>
      </c>
      <c r="DF20" s="152" t="s">
        <v>136</v>
      </c>
      <c r="DG20" s="152" t="s">
        <v>137</v>
      </c>
      <c r="DH20" s="152" t="s">
        <v>138</v>
      </c>
      <c r="DI20" s="154" t="s">
        <v>139</v>
      </c>
      <c r="DJ20" s="154"/>
      <c r="DK20" s="152" t="s">
        <v>136</v>
      </c>
      <c r="DL20" s="152" t="s">
        <v>137</v>
      </c>
      <c r="DM20" s="152" t="s">
        <v>138</v>
      </c>
      <c r="DN20" s="152" t="s">
        <v>136</v>
      </c>
      <c r="DO20" s="152" t="s">
        <v>137</v>
      </c>
      <c r="DP20" s="152" t="s">
        <v>138</v>
      </c>
      <c r="DQ20" s="152" t="s">
        <v>136</v>
      </c>
      <c r="DR20" s="152" t="s">
        <v>137</v>
      </c>
      <c r="DS20" s="152" t="s">
        <v>138</v>
      </c>
      <c r="DT20" s="152" t="s">
        <v>136</v>
      </c>
      <c r="DU20" s="152" t="s">
        <v>137</v>
      </c>
      <c r="DV20" s="152" t="s">
        <v>138</v>
      </c>
      <c r="DW20" s="154" t="s">
        <v>139</v>
      </c>
      <c r="DX20" s="154"/>
      <c r="DY20" s="152" t="s">
        <v>136</v>
      </c>
      <c r="DZ20" s="152" t="s">
        <v>137</v>
      </c>
      <c r="EA20" s="152" t="s">
        <v>138</v>
      </c>
      <c r="EB20" s="154" t="s">
        <v>139</v>
      </c>
      <c r="EC20" s="154"/>
      <c r="ED20" s="152" t="s">
        <v>136</v>
      </c>
      <c r="EE20" s="152" t="s">
        <v>137</v>
      </c>
      <c r="EF20" s="152" t="s">
        <v>138</v>
      </c>
      <c r="EG20" s="152" t="s">
        <v>136</v>
      </c>
      <c r="EH20" s="152" t="s">
        <v>137</v>
      </c>
      <c r="EI20" s="152" t="s">
        <v>138</v>
      </c>
      <c r="EJ20" s="152" t="s">
        <v>136</v>
      </c>
      <c r="EK20" s="152" t="s">
        <v>137</v>
      </c>
      <c r="EL20" s="152" t="s">
        <v>138</v>
      </c>
      <c r="EM20" s="152" t="s">
        <v>136</v>
      </c>
      <c r="EN20" s="152" t="s">
        <v>137</v>
      </c>
      <c r="EO20" s="152" t="s">
        <v>138</v>
      </c>
      <c r="EP20" s="154" t="s">
        <v>139</v>
      </c>
      <c r="EQ20" s="154"/>
      <c r="ER20" s="152" t="s">
        <v>136</v>
      </c>
      <c r="ES20" s="152" t="s">
        <v>137</v>
      </c>
      <c r="ET20" s="152" t="s">
        <v>138</v>
      </c>
      <c r="EU20" s="154" t="s">
        <v>139</v>
      </c>
      <c r="EV20" s="154"/>
      <c r="EW20" s="152" t="s">
        <v>136</v>
      </c>
      <c r="EX20" s="152" t="s">
        <v>137</v>
      </c>
      <c r="EY20" s="152" t="s">
        <v>138</v>
      </c>
      <c r="EZ20" s="152" t="s">
        <v>136</v>
      </c>
      <c r="FA20" s="152" t="s">
        <v>137</v>
      </c>
      <c r="FB20" s="152" t="s">
        <v>138</v>
      </c>
      <c r="FC20" s="152" t="s">
        <v>136</v>
      </c>
      <c r="FD20" s="152" t="s">
        <v>137</v>
      </c>
      <c r="FE20" s="152" t="s">
        <v>138</v>
      </c>
      <c r="FF20" s="152" t="s">
        <v>136</v>
      </c>
      <c r="FG20" s="152" t="s">
        <v>137</v>
      </c>
      <c r="FH20" s="152" t="s">
        <v>138</v>
      </c>
      <c r="FI20" s="154" t="s">
        <v>139</v>
      </c>
      <c r="FJ20" s="154"/>
      <c r="FK20" s="152" t="s">
        <v>136</v>
      </c>
      <c r="FL20" s="152" t="s">
        <v>137</v>
      </c>
      <c r="FM20" s="152" t="s">
        <v>138</v>
      </c>
      <c r="FN20" s="154" t="s">
        <v>139</v>
      </c>
      <c r="FO20" s="154"/>
      <c r="FP20" s="159"/>
      <c r="FQ20" s="152" t="s">
        <v>136</v>
      </c>
      <c r="FR20" s="152" t="s">
        <v>137</v>
      </c>
      <c r="FS20" s="152" t="s">
        <v>138</v>
      </c>
      <c r="FT20" s="152" t="s">
        <v>136</v>
      </c>
      <c r="FU20" s="152" t="s">
        <v>137</v>
      </c>
      <c r="FV20" s="152" t="s">
        <v>138</v>
      </c>
      <c r="FW20" s="152" t="s">
        <v>136</v>
      </c>
      <c r="FX20" s="152" t="s">
        <v>137</v>
      </c>
      <c r="FY20" s="152" t="s">
        <v>138</v>
      </c>
      <c r="FZ20" s="152" t="s">
        <v>136</v>
      </c>
      <c r="GA20" s="152" t="s">
        <v>137</v>
      </c>
      <c r="GB20" s="152" t="s">
        <v>138</v>
      </c>
      <c r="GC20" s="154" t="s">
        <v>139</v>
      </c>
      <c r="GD20" s="154"/>
      <c r="GE20" s="152" t="s">
        <v>136</v>
      </c>
      <c r="GF20" s="152" t="s">
        <v>137</v>
      </c>
      <c r="GG20" s="152" t="s">
        <v>138</v>
      </c>
      <c r="GH20" s="152" t="s">
        <v>136</v>
      </c>
      <c r="GI20" s="152" t="s">
        <v>137</v>
      </c>
      <c r="GJ20" s="152" t="s">
        <v>138</v>
      </c>
      <c r="GK20" s="152" t="s">
        <v>136</v>
      </c>
      <c r="GL20" s="152" t="s">
        <v>137</v>
      </c>
      <c r="GM20" s="152" t="s">
        <v>138</v>
      </c>
      <c r="GN20" s="152" t="s">
        <v>136</v>
      </c>
      <c r="GO20" s="152" t="s">
        <v>137</v>
      </c>
      <c r="GP20" s="152" t="s">
        <v>138</v>
      </c>
      <c r="GQ20" s="154" t="s">
        <v>139</v>
      </c>
      <c r="GR20" s="154"/>
      <c r="GS20" s="152" t="s">
        <v>136</v>
      </c>
      <c r="GT20" s="152" t="s">
        <v>137</v>
      </c>
      <c r="GU20" s="152" t="s">
        <v>138</v>
      </c>
      <c r="GV20" s="154" t="s">
        <v>139</v>
      </c>
      <c r="GW20" s="154"/>
      <c r="GX20" s="152" t="s">
        <v>136</v>
      </c>
      <c r="GY20" s="152" t="s">
        <v>153</v>
      </c>
      <c r="GZ20" s="152" t="s">
        <v>138</v>
      </c>
      <c r="HA20" s="154" t="s">
        <v>139</v>
      </c>
      <c r="HB20" s="154"/>
      <c r="HC20" s="169"/>
    </row>
    <row r="21" spans="1:211" ht="24.75" customHeight="1" thickBot="1">
      <c r="A21" s="179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11" t="s">
        <v>154</v>
      </c>
      <c r="O21" s="111" t="s">
        <v>75</v>
      </c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11" t="s">
        <v>154</v>
      </c>
      <c r="AC21" s="111" t="s">
        <v>75</v>
      </c>
      <c r="AD21" s="163"/>
      <c r="AE21" s="163"/>
      <c r="AF21" s="163"/>
      <c r="AG21" s="111" t="s">
        <v>154</v>
      </c>
      <c r="AH21" s="111" t="s">
        <v>75</v>
      </c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11" t="s">
        <v>154</v>
      </c>
      <c r="AV21" s="111" t="s">
        <v>75</v>
      </c>
      <c r="AW21" s="163"/>
      <c r="AX21" s="163"/>
      <c r="AY21" s="163"/>
      <c r="AZ21" s="111" t="s">
        <v>154</v>
      </c>
      <c r="BA21" s="111" t="s">
        <v>75</v>
      </c>
      <c r="BB21" s="163"/>
      <c r="BC21" s="163"/>
      <c r="BD21" s="163"/>
      <c r="BE21" s="163"/>
      <c r="BF21" s="163"/>
      <c r="BG21" s="163"/>
      <c r="BH21" s="163"/>
      <c r="BI21" s="163"/>
      <c r="BJ21" s="163"/>
      <c r="BK21" s="163"/>
      <c r="BL21" s="163"/>
      <c r="BM21" s="163"/>
      <c r="BN21" s="111" t="s">
        <v>154</v>
      </c>
      <c r="BO21" s="111" t="s">
        <v>75</v>
      </c>
      <c r="BP21" s="166"/>
      <c r="BQ21" s="166"/>
      <c r="BR21" s="166"/>
      <c r="BS21" s="112" t="s">
        <v>154</v>
      </c>
      <c r="BT21" s="112" t="s">
        <v>75</v>
      </c>
      <c r="BU21" s="181"/>
      <c r="BV21" s="158"/>
      <c r="BW21" s="156"/>
      <c r="BX21" s="156"/>
      <c r="BY21" s="156"/>
      <c r="BZ21" s="158"/>
      <c r="CA21" s="158"/>
      <c r="CB21" s="156"/>
      <c r="CC21" s="156"/>
      <c r="CD21" s="156"/>
      <c r="CE21" s="158"/>
      <c r="CF21" s="158"/>
      <c r="CG21" s="158"/>
      <c r="CH21" s="156"/>
      <c r="CI21" s="158"/>
      <c r="CJ21" s="156"/>
      <c r="CK21" s="156"/>
      <c r="CL21" s="156"/>
      <c r="CM21" s="158"/>
      <c r="CN21" s="158"/>
      <c r="CO21" s="158"/>
      <c r="CP21" s="156"/>
      <c r="CQ21" s="158"/>
      <c r="CR21" s="156"/>
      <c r="CS21" s="156"/>
      <c r="CT21" s="156"/>
      <c r="CU21" s="158"/>
      <c r="CV21" s="160"/>
      <c r="CW21" s="153"/>
      <c r="CX21" s="153"/>
      <c r="CY21" s="153"/>
      <c r="CZ21" s="153"/>
      <c r="DA21" s="153"/>
      <c r="DB21" s="153"/>
      <c r="DC21" s="153"/>
      <c r="DD21" s="153"/>
      <c r="DE21" s="153"/>
      <c r="DF21" s="153"/>
      <c r="DG21" s="153"/>
      <c r="DH21" s="153"/>
      <c r="DI21" s="113" t="s">
        <v>154</v>
      </c>
      <c r="DJ21" s="113" t="s">
        <v>75</v>
      </c>
      <c r="DK21" s="153"/>
      <c r="DL21" s="153"/>
      <c r="DM21" s="153"/>
      <c r="DN21" s="153"/>
      <c r="DO21" s="153"/>
      <c r="DP21" s="153"/>
      <c r="DQ21" s="153"/>
      <c r="DR21" s="153"/>
      <c r="DS21" s="153"/>
      <c r="DT21" s="153"/>
      <c r="DU21" s="153"/>
      <c r="DV21" s="153"/>
      <c r="DW21" s="113" t="s">
        <v>154</v>
      </c>
      <c r="DX21" s="113" t="s">
        <v>75</v>
      </c>
      <c r="DY21" s="153"/>
      <c r="DZ21" s="153"/>
      <c r="EA21" s="153"/>
      <c r="EB21" s="113" t="s">
        <v>154</v>
      </c>
      <c r="EC21" s="113" t="s">
        <v>75</v>
      </c>
      <c r="ED21" s="153"/>
      <c r="EE21" s="153"/>
      <c r="EF21" s="153"/>
      <c r="EG21" s="153"/>
      <c r="EH21" s="153"/>
      <c r="EI21" s="153"/>
      <c r="EJ21" s="153"/>
      <c r="EK21" s="153"/>
      <c r="EL21" s="153"/>
      <c r="EM21" s="153"/>
      <c r="EN21" s="153"/>
      <c r="EO21" s="153"/>
      <c r="EP21" s="113" t="s">
        <v>154</v>
      </c>
      <c r="EQ21" s="113" t="s">
        <v>75</v>
      </c>
      <c r="ER21" s="153"/>
      <c r="ES21" s="153"/>
      <c r="ET21" s="153"/>
      <c r="EU21" s="113" t="s">
        <v>154</v>
      </c>
      <c r="EV21" s="113" t="s">
        <v>75</v>
      </c>
      <c r="EW21" s="153"/>
      <c r="EX21" s="153"/>
      <c r="EY21" s="153"/>
      <c r="EZ21" s="153"/>
      <c r="FA21" s="153"/>
      <c r="FB21" s="153"/>
      <c r="FC21" s="153"/>
      <c r="FD21" s="153"/>
      <c r="FE21" s="153"/>
      <c r="FF21" s="153"/>
      <c r="FG21" s="153"/>
      <c r="FH21" s="153"/>
      <c r="FI21" s="113" t="s">
        <v>154</v>
      </c>
      <c r="FJ21" s="113" t="s">
        <v>75</v>
      </c>
      <c r="FK21" s="153"/>
      <c r="FL21" s="153"/>
      <c r="FM21" s="153"/>
      <c r="FN21" s="113" t="s">
        <v>154</v>
      </c>
      <c r="FO21" s="113" t="s">
        <v>75</v>
      </c>
      <c r="FP21" s="160"/>
      <c r="FQ21" s="153"/>
      <c r="FR21" s="153"/>
      <c r="FS21" s="153"/>
      <c r="FT21" s="153"/>
      <c r="FU21" s="153"/>
      <c r="FV21" s="153"/>
      <c r="FW21" s="153"/>
      <c r="FX21" s="153"/>
      <c r="FY21" s="153"/>
      <c r="FZ21" s="153"/>
      <c r="GA21" s="153"/>
      <c r="GB21" s="153"/>
      <c r="GC21" s="113" t="s">
        <v>154</v>
      </c>
      <c r="GD21" s="113" t="s">
        <v>75</v>
      </c>
      <c r="GE21" s="153"/>
      <c r="GF21" s="153"/>
      <c r="GG21" s="153"/>
      <c r="GH21" s="153"/>
      <c r="GI21" s="153"/>
      <c r="GJ21" s="153"/>
      <c r="GK21" s="153"/>
      <c r="GL21" s="153"/>
      <c r="GM21" s="153"/>
      <c r="GN21" s="153"/>
      <c r="GO21" s="153"/>
      <c r="GP21" s="153"/>
      <c r="GQ21" s="113" t="s">
        <v>154</v>
      </c>
      <c r="GR21" s="113" t="s">
        <v>75</v>
      </c>
      <c r="GS21" s="153"/>
      <c r="GT21" s="153"/>
      <c r="GU21" s="153"/>
      <c r="GV21" s="113" t="s">
        <v>154</v>
      </c>
      <c r="GW21" s="113" t="s">
        <v>75</v>
      </c>
      <c r="GX21" s="153"/>
      <c r="GY21" s="153"/>
      <c r="GZ21" s="153"/>
      <c r="HA21" s="113" t="s">
        <v>154</v>
      </c>
      <c r="HB21" s="113" t="s">
        <v>75</v>
      </c>
      <c r="HC21" s="170"/>
    </row>
    <row r="22" spans="1:211" ht="30" customHeight="1">
      <c r="A22" s="114" t="s">
        <v>166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6"/>
      <c r="AJ22" s="116"/>
      <c r="AK22" s="116"/>
      <c r="AL22" s="116"/>
      <c r="AM22" s="116"/>
      <c r="AN22" s="116"/>
      <c r="AO22" s="116"/>
      <c r="AP22" s="116"/>
      <c r="AQ22" s="116"/>
      <c r="AR22" s="115"/>
      <c r="AS22" s="115"/>
      <c r="AT22" s="115"/>
      <c r="AU22" s="115"/>
      <c r="AV22" s="115"/>
      <c r="AW22" s="115"/>
      <c r="AX22" s="115"/>
      <c r="AY22" s="115"/>
      <c r="AZ22" s="115"/>
      <c r="BA22" s="115"/>
      <c r="BB22" s="116"/>
      <c r="BC22" s="116"/>
      <c r="BD22" s="116"/>
      <c r="BE22" s="116"/>
      <c r="BF22" s="116"/>
      <c r="BG22" s="116"/>
      <c r="BH22" s="116"/>
      <c r="BI22" s="116"/>
      <c r="BJ22" s="116"/>
      <c r="BK22" s="115"/>
      <c r="BL22" s="115"/>
      <c r="BM22" s="115"/>
      <c r="BN22" s="115"/>
      <c r="BO22" s="115"/>
      <c r="BP22" s="115">
        <v>4618.88</v>
      </c>
      <c r="BQ22" s="115">
        <v>3840.95</v>
      </c>
      <c r="BR22" s="115">
        <v>4393.4399999999996</v>
      </c>
      <c r="BS22" s="117">
        <f>SUM(BQ22-BP22)</f>
        <v>-777.93000000000029</v>
      </c>
      <c r="BT22" s="117">
        <f>SUM(BS22/BP22*100)</f>
        <v>-16.842394693085776</v>
      </c>
      <c r="BU22" s="115"/>
      <c r="BV22" s="115"/>
      <c r="BW22" s="115"/>
      <c r="BX22" s="115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  <c r="FK22" s="115">
        <v>4329.92</v>
      </c>
      <c r="FL22" s="115">
        <v>4212.37</v>
      </c>
      <c r="FM22" s="115">
        <v>3840.95</v>
      </c>
      <c r="FN22" s="117">
        <f>SUM(FL22-FK22)</f>
        <v>-117.55000000000018</v>
      </c>
      <c r="FO22" s="117">
        <f>SUM(FN22/FK22*100)</f>
        <v>-2.7148307589978606</v>
      </c>
      <c r="FP22" s="115"/>
      <c r="FQ22" s="115"/>
      <c r="FR22" s="115"/>
      <c r="FS22" s="115"/>
      <c r="FT22" s="115"/>
      <c r="FU22" s="115"/>
      <c r="FV22" s="115"/>
      <c r="FW22" s="115"/>
      <c r="FX22" s="115"/>
      <c r="FY22" s="115"/>
      <c r="FZ22" s="115"/>
      <c r="GA22" s="115"/>
      <c r="GB22" s="115"/>
      <c r="GC22" s="115"/>
      <c r="GD22" s="115"/>
      <c r="GE22" s="115"/>
      <c r="GF22" s="115"/>
      <c r="GG22" s="115"/>
      <c r="GH22" s="115"/>
      <c r="GI22" s="115"/>
      <c r="GJ22" s="115"/>
      <c r="GK22" s="115"/>
      <c r="GL22" s="115"/>
      <c r="GM22" s="115"/>
      <c r="GN22" s="115"/>
      <c r="GO22" s="115"/>
      <c r="GP22" s="115"/>
      <c r="GQ22" s="115"/>
      <c r="GR22" s="115"/>
      <c r="GS22" s="115">
        <v>4119.6899999999996</v>
      </c>
      <c r="GT22" s="115">
        <v>4359.4799999999996</v>
      </c>
      <c r="GU22" s="115">
        <v>4212.37</v>
      </c>
      <c r="GV22" s="117">
        <f>SUM(GT22-GS22)</f>
        <v>239.78999999999996</v>
      </c>
      <c r="GW22" s="117">
        <f>SUM(GV22/GS22*100)</f>
        <v>5.8205835876000371</v>
      </c>
      <c r="GX22" s="115">
        <v>4061.16</v>
      </c>
      <c r="GY22" s="115">
        <v>4359.4799999999996</v>
      </c>
      <c r="GZ22" s="115">
        <v>4359.4799999999996</v>
      </c>
      <c r="HA22" s="117">
        <f>SUM(GY22-GX22)</f>
        <v>298.31999999999971</v>
      </c>
      <c r="HB22" s="117">
        <f>SUM(HA22/GX22*100)</f>
        <v>7.345684484236024</v>
      </c>
      <c r="HC22" s="119">
        <v>4359.4799999999996</v>
      </c>
    </row>
    <row r="23" spans="1:211" ht="30" customHeight="1">
      <c r="A23" s="120" t="s">
        <v>167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2"/>
      <c r="AJ23" s="122"/>
      <c r="AK23" s="122"/>
      <c r="AL23" s="122"/>
      <c r="AM23" s="122"/>
      <c r="AN23" s="122"/>
      <c r="AO23" s="122"/>
      <c r="AP23" s="122"/>
      <c r="AQ23" s="122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2"/>
      <c r="BC23" s="122"/>
      <c r="BD23" s="122"/>
      <c r="BE23" s="122"/>
      <c r="BF23" s="122"/>
      <c r="BG23" s="122"/>
      <c r="BH23" s="122"/>
      <c r="BI23" s="122"/>
      <c r="BJ23" s="122"/>
      <c r="BK23" s="121"/>
      <c r="BL23" s="121"/>
      <c r="BM23" s="121"/>
      <c r="BN23" s="121"/>
      <c r="BO23" s="121"/>
      <c r="BP23" s="123">
        <f>SUM(BP24:BP26)</f>
        <v>3672.7</v>
      </c>
      <c r="BQ23" s="123">
        <f t="shared" ref="BQ23:BR23" si="189">SUM(BQ24:BQ26)</f>
        <v>3209.95</v>
      </c>
      <c r="BR23" s="123">
        <f t="shared" si="189"/>
        <v>3464.5099999999998</v>
      </c>
      <c r="BS23" s="53">
        <f t="shared" ref="BS23:BS26" si="190">SUM(BQ23-BP23)</f>
        <v>-462.75</v>
      </c>
      <c r="BT23" s="53">
        <f t="shared" ref="BT23:BT26" si="191">SUM(BS23/BP23*100)</f>
        <v>-12.599722275165409</v>
      </c>
      <c r="BU23" s="121"/>
      <c r="BV23" s="121"/>
      <c r="BW23" s="121"/>
      <c r="BX23" s="121"/>
      <c r="BY23" s="124"/>
      <c r="BZ23" s="124"/>
      <c r="CA23" s="124"/>
      <c r="CB23" s="124"/>
      <c r="CC23" s="124"/>
      <c r="CD23" s="124"/>
      <c r="CE23" s="124"/>
      <c r="CF23" s="124"/>
      <c r="CG23" s="124"/>
      <c r="CH23" s="124"/>
      <c r="CI23" s="124"/>
      <c r="CJ23" s="124"/>
      <c r="CK23" s="124"/>
      <c r="CL23" s="124"/>
      <c r="CM23" s="124"/>
      <c r="CN23" s="124"/>
      <c r="CO23" s="124"/>
      <c r="CP23" s="124"/>
      <c r="CQ23" s="124"/>
      <c r="CR23" s="124"/>
      <c r="CS23" s="124"/>
      <c r="CT23" s="124"/>
      <c r="CU23" s="124"/>
      <c r="CV23" s="124"/>
      <c r="CW23" s="124"/>
      <c r="CX23" s="124"/>
      <c r="CY23" s="124"/>
      <c r="CZ23" s="124"/>
      <c r="DA23" s="124"/>
      <c r="DB23" s="124"/>
      <c r="DC23" s="124"/>
      <c r="DD23" s="124"/>
      <c r="DE23" s="124"/>
      <c r="DF23" s="124"/>
      <c r="DG23" s="124"/>
      <c r="DH23" s="124"/>
      <c r="DI23" s="124"/>
      <c r="DJ23" s="124"/>
      <c r="DK23" s="124"/>
      <c r="DL23" s="124"/>
      <c r="DM23" s="124"/>
      <c r="DN23" s="124"/>
      <c r="DO23" s="124"/>
      <c r="DP23" s="124"/>
      <c r="DQ23" s="124"/>
      <c r="DR23" s="124"/>
      <c r="DS23" s="124"/>
      <c r="DT23" s="124"/>
      <c r="DU23" s="124"/>
      <c r="DV23" s="124"/>
      <c r="DW23" s="124"/>
      <c r="DX23" s="124"/>
      <c r="DY23" s="124"/>
      <c r="DZ23" s="124"/>
      <c r="EA23" s="124"/>
      <c r="EB23" s="124"/>
      <c r="EC23" s="124"/>
      <c r="ED23" s="124"/>
      <c r="EE23" s="124"/>
      <c r="EF23" s="124"/>
      <c r="EG23" s="124"/>
      <c r="EH23" s="124"/>
      <c r="EI23" s="124"/>
      <c r="EJ23" s="124"/>
      <c r="EK23" s="124"/>
      <c r="EL23" s="124"/>
      <c r="EM23" s="124"/>
      <c r="EN23" s="124"/>
      <c r="EO23" s="124"/>
      <c r="EP23" s="124"/>
      <c r="EQ23" s="124"/>
      <c r="ER23" s="124"/>
      <c r="ES23" s="124"/>
      <c r="ET23" s="124"/>
      <c r="EU23" s="124"/>
      <c r="EV23" s="124"/>
      <c r="EW23" s="124"/>
      <c r="EX23" s="124"/>
      <c r="EY23" s="124"/>
      <c r="EZ23" s="124"/>
      <c r="FA23" s="124"/>
      <c r="FB23" s="124"/>
      <c r="FC23" s="124"/>
      <c r="FD23" s="124"/>
      <c r="FE23" s="124"/>
      <c r="FF23" s="124"/>
      <c r="FG23" s="124"/>
      <c r="FH23" s="124"/>
      <c r="FI23" s="124"/>
      <c r="FJ23" s="124"/>
      <c r="FK23" s="123">
        <f t="shared" ref="FK23" si="192">SUM(FK24:FK26)</f>
        <v>3463.93</v>
      </c>
      <c r="FL23" s="123">
        <f t="shared" ref="FL23:FM23" si="193">SUM(FL24:FL26)</f>
        <v>3061.49</v>
      </c>
      <c r="FM23" s="123">
        <f t="shared" si="193"/>
        <v>3209.95</v>
      </c>
      <c r="FN23" s="53">
        <f t="shared" ref="FN23:FN26" si="194">SUM(FL23-FK23)</f>
        <v>-402.44000000000005</v>
      </c>
      <c r="FO23" s="53">
        <f t="shared" ref="FO23:FO26" si="195">SUM(FN23/FK23*100)</f>
        <v>-11.618017685114886</v>
      </c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3">
        <f t="shared" ref="GS23" si="196">SUM(GS24:GS26)</f>
        <v>3295.75</v>
      </c>
      <c r="GT23" s="123">
        <f t="shared" ref="GT23:GU23" si="197">SUM(GT24:GT26)</f>
        <v>3197.3199999999997</v>
      </c>
      <c r="GU23" s="123">
        <f t="shared" si="197"/>
        <v>3061.49</v>
      </c>
      <c r="GV23" s="53">
        <f t="shared" ref="GV23:GV26" si="198">SUM(GT23-GS23)</f>
        <v>-98.430000000000291</v>
      </c>
      <c r="GW23" s="53">
        <f t="shared" ref="GW23:GW26" si="199">SUM(GV23/GS23*100)</f>
        <v>-2.9865736175377471</v>
      </c>
      <c r="GX23" s="123">
        <f t="shared" ref="GX23" si="200">SUM(GX24:GX26)</f>
        <v>3248.93</v>
      </c>
      <c r="GY23" s="123">
        <f t="shared" ref="GY23:GZ23" si="201">SUM(GY24:GY26)</f>
        <v>3197.3199999999997</v>
      </c>
      <c r="GZ23" s="123">
        <f t="shared" si="201"/>
        <v>3197.3199999999997</v>
      </c>
      <c r="HA23" s="53">
        <f t="shared" ref="HA23:HA26" si="202">SUM(GY23-GX23)</f>
        <v>-51.610000000000127</v>
      </c>
      <c r="HB23" s="53">
        <f t="shared" ref="HB23:HB26" si="203">SUM(HA23/GX23*100)</f>
        <v>-1.5885229906461553</v>
      </c>
      <c r="HC23" s="125">
        <f t="shared" ref="HC23" si="204">SUM(HC24:HC26)</f>
        <v>3197.3199999999997</v>
      </c>
    </row>
    <row r="24" spans="1:211" ht="30" customHeight="1">
      <c r="A24" s="126" t="s">
        <v>168</v>
      </c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8"/>
      <c r="AJ24" s="128"/>
      <c r="AK24" s="128"/>
      <c r="AL24" s="128"/>
      <c r="AM24" s="128"/>
      <c r="AN24" s="128"/>
      <c r="AO24" s="128"/>
      <c r="AP24" s="128"/>
      <c r="AQ24" s="128"/>
      <c r="AR24" s="127"/>
      <c r="AS24" s="127"/>
      <c r="AT24" s="127"/>
      <c r="AU24" s="127"/>
      <c r="AV24" s="127"/>
      <c r="AW24" s="127"/>
      <c r="AX24" s="127"/>
      <c r="AY24" s="127"/>
      <c r="AZ24" s="127"/>
      <c r="BA24" s="127"/>
      <c r="BB24" s="128"/>
      <c r="BC24" s="128"/>
      <c r="BD24" s="128"/>
      <c r="BE24" s="128"/>
      <c r="BF24" s="128"/>
      <c r="BG24" s="128"/>
      <c r="BH24" s="128"/>
      <c r="BI24" s="128"/>
      <c r="BJ24" s="128"/>
      <c r="BK24" s="127"/>
      <c r="BL24" s="127"/>
      <c r="BM24" s="127"/>
      <c r="BN24" s="127"/>
      <c r="BO24" s="127"/>
      <c r="BP24" s="127">
        <v>2600</v>
      </c>
      <c r="BQ24" s="127">
        <v>2289.52</v>
      </c>
      <c r="BR24" s="127">
        <v>2448.66</v>
      </c>
      <c r="BS24" s="129">
        <f t="shared" si="190"/>
        <v>-310.48</v>
      </c>
      <c r="BT24" s="129">
        <f t="shared" si="191"/>
        <v>-11.941538461538462</v>
      </c>
      <c r="BU24" s="127"/>
      <c r="BV24" s="127"/>
      <c r="BW24" s="127"/>
      <c r="BX24" s="127"/>
      <c r="BY24" s="130"/>
      <c r="BZ24" s="130"/>
      <c r="CA24" s="130"/>
      <c r="CB24" s="130"/>
      <c r="CC24" s="130"/>
      <c r="CD24" s="130"/>
      <c r="CE24" s="130"/>
      <c r="CF24" s="130"/>
      <c r="CG24" s="130"/>
      <c r="CH24" s="130"/>
      <c r="CI24" s="130"/>
      <c r="CJ24" s="130"/>
      <c r="CK24" s="130"/>
      <c r="CL24" s="130"/>
      <c r="CM24" s="130"/>
      <c r="CN24" s="130"/>
      <c r="CO24" s="130"/>
      <c r="CP24" s="130"/>
      <c r="CQ24" s="130"/>
      <c r="CR24" s="130"/>
      <c r="CS24" s="130"/>
      <c r="CT24" s="130"/>
      <c r="CU24" s="130"/>
      <c r="CV24" s="130"/>
      <c r="CW24" s="130"/>
      <c r="CX24" s="130"/>
      <c r="CY24" s="130"/>
      <c r="CZ24" s="130"/>
      <c r="DA24" s="130"/>
      <c r="DB24" s="130"/>
      <c r="DC24" s="130"/>
      <c r="DD24" s="130"/>
      <c r="DE24" s="130"/>
      <c r="DF24" s="130"/>
      <c r="DG24" s="130"/>
      <c r="DH24" s="130"/>
      <c r="DI24" s="130"/>
      <c r="DJ24" s="130"/>
      <c r="DK24" s="130"/>
      <c r="DL24" s="130"/>
      <c r="DM24" s="130"/>
      <c r="DN24" s="130"/>
      <c r="DO24" s="130"/>
      <c r="DP24" s="130"/>
      <c r="DQ24" s="130"/>
      <c r="DR24" s="130"/>
      <c r="DS24" s="130"/>
      <c r="DT24" s="130"/>
      <c r="DU24" s="130"/>
      <c r="DV24" s="130"/>
      <c r="DW24" s="130"/>
      <c r="DX24" s="130"/>
      <c r="DY24" s="130"/>
      <c r="DZ24" s="130"/>
      <c r="EA24" s="130"/>
      <c r="EB24" s="130"/>
      <c r="EC24" s="130"/>
      <c r="ED24" s="130"/>
      <c r="EE24" s="130"/>
      <c r="EF24" s="130"/>
      <c r="EG24" s="130"/>
      <c r="EH24" s="130"/>
      <c r="EI24" s="130"/>
      <c r="EJ24" s="130"/>
      <c r="EK24" s="130"/>
      <c r="EL24" s="130"/>
      <c r="EM24" s="130"/>
      <c r="EN24" s="130"/>
      <c r="EO24" s="130"/>
      <c r="EP24" s="130"/>
      <c r="EQ24" s="130"/>
      <c r="ER24" s="130"/>
      <c r="ES24" s="130"/>
      <c r="ET24" s="130"/>
      <c r="EU24" s="130"/>
      <c r="EV24" s="130"/>
      <c r="EW24" s="130"/>
      <c r="EX24" s="130"/>
      <c r="EY24" s="130"/>
      <c r="EZ24" s="130"/>
      <c r="FA24" s="130"/>
      <c r="FB24" s="130"/>
      <c r="FC24" s="130"/>
      <c r="FD24" s="130"/>
      <c r="FE24" s="130"/>
      <c r="FF24" s="130"/>
      <c r="FG24" s="130"/>
      <c r="FH24" s="130"/>
      <c r="FI24" s="130"/>
      <c r="FJ24" s="130"/>
      <c r="FK24" s="127">
        <v>2448</v>
      </c>
      <c r="FL24" s="127">
        <v>2239.89</v>
      </c>
      <c r="FM24" s="127">
        <v>2289.52</v>
      </c>
      <c r="FN24" s="129">
        <f t="shared" si="194"/>
        <v>-208.11000000000013</v>
      </c>
      <c r="FO24" s="129">
        <f t="shared" si="195"/>
        <v>-8.5012254901960826</v>
      </c>
      <c r="FP24" s="127"/>
      <c r="FQ24" s="127"/>
      <c r="FR24" s="127"/>
      <c r="FS24" s="127"/>
      <c r="FT24" s="127"/>
      <c r="FU24" s="127"/>
      <c r="FV24" s="127"/>
      <c r="FW24" s="127"/>
      <c r="FX24" s="127"/>
      <c r="FY24" s="127"/>
      <c r="FZ24" s="127"/>
      <c r="GA24" s="127"/>
      <c r="GB24" s="127"/>
      <c r="GC24" s="127"/>
      <c r="GD24" s="127"/>
      <c r="GE24" s="127"/>
      <c r="GF24" s="127"/>
      <c r="GG24" s="127"/>
      <c r="GH24" s="127"/>
      <c r="GI24" s="127"/>
      <c r="GJ24" s="127"/>
      <c r="GK24" s="127"/>
      <c r="GL24" s="127"/>
      <c r="GM24" s="127"/>
      <c r="GN24" s="127"/>
      <c r="GO24" s="127"/>
      <c r="GP24" s="127"/>
      <c r="GQ24" s="127"/>
      <c r="GR24" s="127"/>
      <c r="GS24" s="127">
        <v>2300</v>
      </c>
      <c r="GT24" s="127">
        <v>2420.66</v>
      </c>
      <c r="GU24" s="127">
        <v>2239.89</v>
      </c>
      <c r="GV24" s="129">
        <f t="shared" si="198"/>
        <v>120.65999999999985</v>
      </c>
      <c r="GW24" s="129">
        <f t="shared" si="199"/>
        <v>5.2460869565217321</v>
      </c>
      <c r="GX24" s="127">
        <v>2280</v>
      </c>
      <c r="GY24" s="127">
        <v>2420.66</v>
      </c>
      <c r="GZ24" s="127">
        <v>2420.66</v>
      </c>
      <c r="HA24" s="129">
        <f t="shared" si="202"/>
        <v>140.65999999999985</v>
      </c>
      <c r="HB24" s="129">
        <f t="shared" si="203"/>
        <v>6.1692982456140282</v>
      </c>
      <c r="HC24" s="131">
        <v>2420.66</v>
      </c>
    </row>
    <row r="25" spans="1:211" ht="30" customHeight="1">
      <c r="A25" s="126" t="s">
        <v>169</v>
      </c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8"/>
      <c r="AJ25" s="128"/>
      <c r="AK25" s="128"/>
      <c r="AL25" s="128"/>
      <c r="AM25" s="128"/>
      <c r="AN25" s="128"/>
      <c r="AO25" s="128"/>
      <c r="AP25" s="128"/>
      <c r="AQ25" s="128"/>
      <c r="AR25" s="127"/>
      <c r="AS25" s="127"/>
      <c r="AT25" s="127"/>
      <c r="AU25" s="127"/>
      <c r="AV25" s="127"/>
      <c r="AW25" s="127"/>
      <c r="AX25" s="127"/>
      <c r="AY25" s="127"/>
      <c r="AZ25" s="127"/>
      <c r="BA25" s="127"/>
      <c r="BB25" s="128"/>
      <c r="BC25" s="128"/>
      <c r="BD25" s="128"/>
      <c r="BE25" s="128"/>
      <c r="BF25" s="128"/>
      <c r="BG25" s="128"/>
      <c r="BH25" s="128"/>
      <c r="BI25" s="128"/>
      <c r="BJ25" s="128"/>
      <c r="BK25" s="127"/>
      <c r="BL25" s="127"/>
      <c r="BM25" s="127"/>
      <c r="BN25" s="127"/>
      <c r="BO25" s="127"/>
      <c r="BP25" s="127">
        <v>28</v>
      </c>
      <c r="BQ25" s="127">
        <v>23.38</v>
      </c>
      <c r="BR25" s="127">
        <v>18.64</v>
      </c>
      <c r="BS25" s="129">
        <f t="shared" si="190"/>
        <v>-4.620000000000001</v>
      </c>
      <c r="BT25" s="129">
        <f t="shared" si="191"/>
        <v>-16.500000000000004</v>
      </c>
      <c r="BU25" s="127"/>
      <c r="BV25" s="127"/>
      <c r="BW25" s="127"/>
      <c r="BX25" s="127"/>
      <c r="BY25" s="130"/>
      <c r="BZ25" s="130"/>
      <c r="CA25" s="130"/>
      <c r="CB25" s="130"/>
      <c r="CC25" s="130"/>
      <c r="CD25" s="130"/>
      <c r="CE25" s="130"/>
      <c r="CF25" s="130"/>
      <c r="CG25" s="130"/>
      <c r="CH25" s="130"/>
      <c r="CI25" s="130"/>
      <c r="CJ25" s="130"/>
      <c r="CK25" s="130"/>
      <c r="CL25" s="130"/>
      <c r="CM25" s="130"/>
      <c r="CN25" s="130"/>
      <c r="CO25" s="130"/>
      <c r="CP25" s="130"/>
      <c r="CQ25" s="130"/>
      <c r="CR25" s="130"/>
      <c r="CS25" s="130"/>
      <c r="CT25" s="130"/>
      <c r="CU25" s="130"/>
      <c r="CV25" s="130"/>
      <c r="CW25" s="130"/>
      <c r="CX25" s="130"/>
      <c r="CY25" s="130"/>
      <c r="CZ25" s="130"/>
      <c r="DA25" s="130"/>
      <c r="DB25" s="130"/>
      <c r="DC25" s="130"/>
      <c r="DD25" s="130"/>
      <c r="DE25" s="130"/>
      <c r="DF25" s="130"/>
      <c r="DG25" s="130"/>
      <c r="DH25" s="130"/>
      <c r="DI25" s="130"/>
      <c r="DJ25" s="130"/>
      <c r="DK25" s="130"/>
      <c r="DL25" s="130"/>
      <c r="DM25" s="130"/>
      <c r="DN25" s="130"/>
      <c r="DO25" s="130"/>
      <c r="DP25" s="130"/>
      <c r="DQ25" s="130"/>
      <c r="DR25" s="130"/>
      <c r="DS25" s="130"/>
      <c r="DT25" s="130"/>
      <c r="DU25" s="130"/>
      <c r="DV25" s="130"/>
      <c r="DW25" s="130"/>
      <c r="DX25" s="130"/>
      <c r="DY25" s="130"/>
      <c r="DZ25" s="130"/>
      <c r="EA25" s="130"/>
      <c r="EB25" s="130"/>
      <c r="EC25" s="130"/>
      <c r="ED25" s="130"/>
      <c r="EE25" s="130"/>
      <c r="EF25" s="130"/>
      <c r="EG25" s="130"/>
      <c r="EH25" s="130"/>
      <c r="EI25" s="130"/>
      <c r="EJ25" s="130"/>
      <c r="EK25" s="130"/>
      <c r="EL25" s="130"/>
      <c r="EM25" s="130"/>
      <c r="EN25" s="130"/>
      <c r="EO25" s="130"/>
      <c r="EP25" s="130"/>
      <c r="EQ25" s="130"/>
      <c r="ER25" s="130"/>
      <c r="ES25" s="130"/>
      <c r="ET25" s="130"/>
      <c r="EU25" s="130"/>
      <c r="EV25" s="130"/>
      <c r="EW25" s="130"/>
      <c r="EX25" s="130"/>
      <c r="EY25" s="130"/>
      <c r="EZ25" s="130"/>
      <c r="FA25" s="130"/>
      <c r="FB25" s="130"/>
      <c r="FC25" s="130"/>
      <c r="FD25" s="130"/>
      <c r="FE25" s="130"/>
      <c r="FF25" s="130"/>
      <c r="FG25" s="130"/>
      <c r="FH25" s="130"/>
      <c r="FI25" s="130"/>
      <c r="FJ25" s="130"/>
      <c r="FK25" s="127">
        <v>18.93</v>
      </c>
      <c r="FL25" s="127">
        <v>20.65</v>
      </c>
      <c r="FM25" s="127">
        <v>23.38</v>
      </c>
      <c r="FN25" s="129">
        <f t="shared" si="194"/>
        <v>1.7199999999999989</v>
      </c>
      <c r="FO25" s="129">
        <f t="shared" si="195"/>
        <v>9.0861067089276233</v>
      </c>
      <c r="FP25" s="127"/>
      <c r="FQ25" s="127"/>
      <c r="FR25" s="127"/>
      <c r="FS25" s="127"/>
      <c r="FT25" s="127"/>
      <c r="FU25" s="127"/>
      <c r="FV25" s="127"/>
      <c r="FW25" s="127"/>
      <c r="FX25" s="127"/>
      <c r="FY25" s="127"/>
      <c r="FZ25" s="127"/>
      <c r="GA25" s="127"/>
      <c r="GB25" s="127"/>
      <c r="GC25" s="127"/>
      <c r="GD25" s="127"/>
      <c r="GE25" s="127"/>
      <c r="GF25" s="127"/>
      <c r="GG25" s="127"/>
      <c r="GH25" s="127"/>
      <c r="GI25" s="127"/>
      <c r="GJ25" s="127"/>
      <c r="GK25" s="127"/>
      <c r="GL25" s="127"/>
      <c r="GM25" s="127"/>
      <c r="GN25" s="127"/>
      <c r="GO25" s="127"/>
      <c r="GP25" s="127"/>
      <c r="GQ25" s="127"/>
      <c r="GR25" s="127"/>
      <c r="GS25" s="127">
        <v>23</v>
      </c>
      <c r="GT25" s="127">
        <v>19.22</v>
      </c>
      <c r="GU25" s="127">
        <v>20.65</v>
      </c>
      <c r="GV25" s="129">
        <f t="shared" si="198"/>
        <v>-3.7800000000000011</v>
      </c>
      <c r="GW25" s="129">
        <f t="shared" si="199"/>
        <v>-16.434782608695659</v>
      </c>
      <c r="GX25" s="127">
        <v>18.93</v>
      </c>
      <c r="GY25" s="127">
        <v>19.22</v>
      </c>
      <c r="GZ25" s="127">
        <v>19.22</v>
      </c>
      <c r="HA25" s="129">
        <f t="shared" si="202"/>
        <v>0.28999999999999915</v>
      </c>
      <c r="HB25" s="129">
        <f t="shared" si="203"/>
        <v>1.5319598520866304</v>
      </c>
      <c r="HC25" s="131">
        <v>19.22</v>
      </c>
    </row>
    <row r="26" spans="1:211" ht="30" customHeight="1" thickBot="1">
      <c r="A26" s="132" t="s">
        <v>170</v>
      </c>
      <c r="B26" s="133"/>
      <c r="C26" s="133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4"/>
      <c r="AJ26" s="134"/>
      <c r="AK26" s="134"/>
      <c r="AL26" s="134"/>
      <c r="AM26" s="134"/>
      <c r="AN26" s="134"/>
      <c r="AO26" s="134"/>
      <c r="AP26" s="134"/>
      <c r="AQ26" s="134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4"/>
      <c r="BC26" s="134"/>
      <c r="BD26" s="134"/>
      <c r="BE26" s="134"/>
      <c r="BF26" s="134"/>
      <c r="BG26" s="134"/>
      <c r="BH26" s="134"/>
      <c r="BI26" s="134"/>
      <c r="BJ26" s="134"/>
      <c r="BK26" s="133"/>
      <c r="BL26" s="133"/>
      <c r="BM26" s="133"/>
      <c r="BN26" s="133"/>
      <c r="BO26" s="133"/>
      <c r="BP26" s="133">
        <v>1044.7</v>
      </c>
      <c r="BQ26" s="133">
        <v>897.05</v>
      </c>
      <c r="BR26" s="133">
        <v>997.21</v>
      </c>
      <c r="BS26" s="135">
        <f t="shared" si="190"/>
        <v>-147.65000000000009</v>
      </c>
      <c r="BT26" s="135">
        <f t="shared" si="191"/>
        <v>-14.133243993490963</v>
      </c>
      <c r="BU26" s="133"/>
      <c r="BV26" s="133"/>
      <c r="BW26" s="133"/>
      <c r="BX26" s="133"/>
      <c r="BY26" s="136"/>
      <c r="BZ26" s="136"/>
      <c r="CA26" s="136"/>
      <c r="CB26" s="136"/>
      <c r="CC26" s="136"/>
      <c r="CD26" s="136"/>
      <c r="CE26" s="136"/>
      <c r="CF26" s="136"/>
      <c r="CG26" s="136"/>
      <c r="CH26" s="136"/>
      <c r="CI26" s="136"/>
      <c r="CJ26" s="136"/>
      <c r="CK26" s="136"/>
      <c r="CL26" s="136"/>
      <c r="CM26" s="136"/>
      <c r="CN26" s="136"/>
      <c r="CO26" s="136"/>
      <c r="CP26" s="136"/>
      <c r="CQ26" s="136"/>
      <c r="CR26" s="136"/>
      <c r="CS26" s="136"/>
      <c r="CT26" s="136"/>
      <c r="CU26" s="136"/>
      <c r="CV26" s="136"/>
      <c r="CW26" s="136"/>
      <c r="CX26" s="136"/>
      <c r="CY26" s="136"/>
      <c r="CZ26" s="136"/>
      <c r="DA26" s="136"/>
      <c r="DB26" s="136"/>
      <c r="DC26" s="136"/>
      <c r="DD26" s="136"/>
      <c r="DE26" s="136"/>
      <c r="DF26" s="136"/>
      <c r="DG26" s="136"/>
      <c r="DH26" s="136"/>
      <c r="DI26" s="136"/>
      <c r="DJ26" s="136"/>
      <c r="DK26" s="136"/>
      <c r="DL26" s="136"/>
      <c r="DM26" s="136"/>
      <c r="DN26" s="136"/>
      <c r="DO26" s="136"/>
      <c r="DP26" s="136"/>
      <c r="DQ26" s="136"/>
      <c r="DR26" s="136"/>
      <c r="DS26" s="136"/>
      <c r="DT26" s="136"/>
      <c r="DU26" s="136"/>
      <c r="DV26" s="136"/>
      <c r="DW26" s="136"/>
      <c r="DX26" s="136"/>
      <c r="DY26" s="136"/>
      <c r="DZ26" s="136"/>
      <c r="EA26" s="136"/>
      <c r="EB26" s="136"/>
      <c r="EC26" s="136"/>
      <c r="ED26" s="136"/>
      <c r="EE26" s="136"/>
      <c r="EF26" s="136"/>
      <c r="EG26" s="136"/>
      <c r="EH26" s="136"/>
      <c r="EI26" s="136"/>
      <c r="EJ26" s="136"/>
      <c r="EK26" s="136"/>
      <c r="EL26" s="136"/>
      <c r="EM26" s="136"/>
      <c r="EN26" s="136"/>
      <c r="EO26" s="136"/>
      <c r="EP26" s="136"/>
      <c r="EQ26" s="136"/>
      <c r="ER26" s="136"/>
      <c r="ES26" s="136"/>
      <c r="ET26" s="136"/>
      <c r="EU26" s="136"/>
      <c r="EV26" s="136"/>
      <c r="EW26" s="136"/>
      <c r="EX26" s="136"/>
      <c r="EY26" s="136"/>
      <c r="EZ26" s="136"/>
      <c r="FA26" s="136"/>
      <c r="FB26" s="136"/>
      <c r="FC26" s="136"/>
      <c r="FD26" s="136"/>
      <c r="FE26" s="136"/>
      <c r="FF26" s="136"/>
      <c r="FG26" s="136"/>
      <c r="FH26" s="136"/>
      <c r="FI26" s="136"/>
      <c r="FJ26" s="136"/>
      <c r="FK26" s="133">
        <v>997</v>
      </c>
      <c r="FL26" s="133">
        <v>800.95</v>
      </c>
      <c r="FM26" s="133">
        <v>897.05</v>
      </c>
      <c r="FN26" s="135">
        <f t="shared" si="194"/>
        <v>-196.04999999999995</v>
      </c>
      <c r="FO26" s="135">
        <f t="shared" si="195"/>
        <v>-19.663991975927779</v>
      </c>
      <c r="FP26" s="133"/>
      <c r="FQ26" s="133"/>
      <c r="FR26" s="133"/>
      <c r="FS26" s="133"/>
      <c r="FT26" s="133"/>
      <c r="FU26" s="133"/>
      <c r="FV26" s="133"/>
      <c r="FW26" s="133"/>
      <c r="FX26" s="133"/>
      <c r="FY26" s="133"/>
      <c r="FZ26" s="133"/>
      <c r="GA26" s="133"/>
      <c r="GB26" s="133"/>
      <c r="GC26" s="133"/>
      <c r="GD26" s="133"/>
      <c r="GE26" s="133"/>
      <c r="GF26" s="133"/>
      <c r="GG26" s="133"/>
      <c r="GH26" s="133"/>
      <c r="GI26" s="133"/>
      <c r="GJ26" s="133"/>
      <c r="GK26" s="133"/>
      <c r="GL26" s="133"/>
      <c r="GM26" s="133"/>
      <c r="GN26" s="133"/>
      <c r="GO26" s="133"/>
      <c r="GP26" s="133"/>
      <c r="GQ26" s="133"/>
      <c r="GR26" s="133"/>
      <c r="GS26" s="133">
        <v>972.75</v>
      </c>
      <c r="GT26" s="133">
        <v>757.44</v>
      </c>
      <c r="GU26" s="133">
        <v>800.95</v>
      </c>
      <c r="GV26" s="135">
        <f t="shared" si="198"/>
        <v>-215.30999999999995</v>
      </c>
      <c r="GW26" s="135">
        <f t="shared" si="199"/>
        <v>-22.134155744024667</v>
      </c>
      <c r="GX26" s="133">
        <v>950</v>
      </c>
      <c r="GY26" s="133">
        <v>757.44</v>
      </c>
      <c r="GZ26" s="133">
        <v>757.44</v>
      </c>
      <c r="HA26" s="135">
        <f t="shared" si="202"/>
        <v>-192.55999999999995</v>
      </c>
      <c r="HB26" s="135">
        <f t="shared" si="203"/>
        <v>-20.269473684210521</v>
      </c>
      <c r="HC26" s="137">
        <v>757.44</v>
      </c>
    </row>
    <row r="27" spans="1:211" ht="30" customHeight="1">
      <c r="A27" s="138"/>
      <c r="B27" s="138"/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  <c r="O27" s="138"/>
      <c r="P27" s="138"/>
      <c r="Q27" s="138"/>
      <c r="R27" s="138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  <c r="AF27" s="138"/>
      <c r="AG27" s="138"/>
      <c r="AH27" s="138"/>
      <c r="AI27" s="139"/>
      <c r="AJ27" s="139"/>
      <c r="AK27" s="139"/>
      <c r="AL27" s="139"/>
      <c r="AM27" s="139"/>
      <c r="AN27" s="139"/>
      <c r="AO27" s="139"/>
      <c r="AP27" s="139"/>
      <c r="AQ27" s="139"/>
      <c r="AR27" s="138"/>
      <c r="AS27" s="138"/>
      <c r="AT27" s="138"/>
      <c r="AU27" s="138"/>
      <c r="AV27" s="138"/>
      <c r="AW27" s="138"/>
      <c r="AX27" s="138"/>
      <c r="AY27" s="138"/>
      <c r="AZ27" s="138"/>
      <c r="BA27" s="138"/>
      <c r="BB27" s="139"/>
      <c r="BC27" s="139"/>
      <c r="BD27" s="139"/>
      <c r="BE27" s="139"/>
      <c r="BF27" s="139"/>
      <c r="BG27" s="139"/>
      <c r="BH27" s="139"/>
      <c r="BI27" s="139"/>
      <c r="BJ27" s="139"/>
      <c r="BK27" s="138"/>
      <c r="BL27" s="138"/>
      <c r="BM27" s="138"/>
      <c r="BN27" s="138"/>
      <c r="BO27" s="138"/>
      <c r="BP27" s="138"/>
      <c r="BQ27" s="138"/>
      <c r="BR27" s="138"/>
      <c r="BS27" s="140"/>
      <c r="BT27" s="140"/>
      <c r="BU27" s="138"/>
      <c r="BV27" s="138"/>
      <c r="BW27" s="138"/>
      <c r="BX27" s="138"/>
      <c r="BY27" s="141"/>
      <c r="BZ27" s="141"/>
      <c r="CA27" s="141"/>
      <c r="CB27" s="141"/>
      <c r="CC27" s="141"/>
      <c r="CD27" s="141"/>
      <c r="CE27" s="141"/>
      <c r="CF27" s="141"/>
      <c r="CG27" s="141"/>
      <c r="CH27" s="141"/>
      <c r="CI27" s="141"/>
      <c r="CJ27" s="141"/>
      <c r="CK27" s="141"/>
      <c r="CL27" s="141"/>
      <c r="CM27" s="141"/>
      <c r="CN27" s="141"/>
      <c r="CO27" s="141"/>
      <c r="CP27" s="141"/>
      <c r="CQ27" s="141"/>
      <c r="CR27" s="141"/>
      <c r="CS27" s="141"/>
      <c r="CT27" s="141"/>
      <c r="CU27" s="141"/>
      <c r="CV27" s="141"/>
      <c r="CW27" s="141"/>
      <c r="CX27" s="141"/>
      <c r="CY27" s="141"/>
      <c r="CZ27" s="141"/>
      <c r="DA27" s="141"/>
      <c r="DB27" s="141"/>
      <c r="DC27" s="141"/>
      <c r="DD27" s="141"/>
      <c r="DE27" s="141"/>
      <c r="DF27" s="141"/>
      <c r="DG27" s="141"/>
      <c r="DH27" s="141"/>
      <c r="DI27" s="141"/>
      <c r="DJ27" s="141"/>
      <c r="DK27" s="141"/>
      <c r="DL27" s="141"/>
      <c r="DM27" s="141"/>
      <c r="DN27" s="141"/>
      <c r="DO27" s="141"/>
      <c r="DP27" s="141"/>
      <c r="DQ27" s="141"/>
      <c r="DR27" s="141"/>
      <c r="DS27" s="141"/>
      <c r="DT27" s="141"/>
      <c r="DU27" s="141"/>
      <c r="DV27" s="141"/>
      <c r="DW27" s="141"/>
      <c r="DX27" s="141"/>
      <c r="DY27" s="141"/>
      <c r="DZ27" s="141"/>
      <c r="EA27" s="141"/>
      <c r="EB27" s="141"/>
      <c r="EC27" s="141"/>
      <c r="ED27" s="141"/>
      <c r="EE27" s="141"/>
      <c r="EF27" s="141"/>
      <c r="EG27" s="141"/>
      <c r="EH27" s="141"/>
      <c r="EI27" s="141"/>
      <c r="EJ27" s="141"/>
      <c r="EK27" s="141"/>
      <c r="EL27" s="141"/>
      <c r="EM27" s="141"/>
      <c r="EN27" s="141"/>
      <c r="EO27" s="141"/>
      <c r="EP27" s="141"/>
      <c r="EQ27" s="141"/>
      <c r="ER27" s="141"/>
      <c r="ES27" s="141"/>
      <c r="ET27" s="141"/>
      <c r="EU27" s="141"/>
      <c r="EV27" s="141"/>
      <c r="EW27" s="141"/>
      <c r="EX27" s="141"/>
      <c r="EY27" s="141"/>
      <c r="EZ27" s="141"/>
      <c r="FA27" s="141"/>
      <c r="FB27" s="141"/>
      <c r="FC27" s="141"/>
      <c r="FD27" s="141"/>
      <c r="FE27" s="141"/>
      <c r="FF27" s="141"/>
      <c r="FG27" s="141"/>
      <c r="FH27" s="141"/>
      <c r="FI27" s="141"/>
      <c r="FJ27" s="141"/>
      <c r="FK27" s="138"/>
      <c r="FL27" s="138"/>
      <c r="FM27" s="138"/>
      <c r="FN27" s="140"/>
      <c r="FO27" s="140"/>
      <c r="FP27" s="138"/>
      <c r="FQ27" s="138"/>
      <c r="FR27" s="138"/>
      <c r="FS27" s="138"/>
      <c r="FT27" s="138"/>
      <c r="FU27" s="138"/>
      <c r="FV27" s="138"/>
      <c r="FW27" s="138"/>
      <c r="FX27" s="138"/>
      <c r="FY27" s="138"/>
      <c r="FZ27" s="138"/>
      <c r="GA27" s="138"/>
      <c r="GB27" s="138"/>
      <c r="GC27" s="138"/>
      <c r="GD27" s="138"/>
      <c r="GE27" s="138"/>
      <c r="GF27" s="138"/>
      <c r="GG27" s="138"/>
      <c r="GH27" s="138"/>
      <c r="GI27" s="138"/>
      <c r="GJ27" s="138"/>
      <c r="GK27" s="138"/>
      <c r="GL27" s="138"/>
      <c r="GM27" s="138"/>
      <c r="GN27" s="138"/>
      <c r="GO27" s="138"/>
      <c r="GP27" s="138"/>
      <c r="GQ27" s="138"/>
      <c r="GR27" s="138"/>
      <c r="GS27" s="138"/>
      <c r="GT27" s="138"/>
      <c r="GU27" s="138"/>
      <c r="GV27" s="140"/>
      <c r="GW27" s="140"/>
      <c r="GX27" s="138"/>
      <c r="GY27" s="138"/>
      <c r="GZ27" s="138"/>
      <c r="HA27" s="140"/>
      <c r="HB27" s="140"/>
      <c r="HC27" s="138"/>
    </row>
    <row r="28" spans="1:211" ht="18.75">
      <c r="A28" s="142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3"/>
      <c r="Y28" s="143"/>
      <c r="Z28" s="143"/>
      <c r="AA28" s="143"/>
      <c r="AB28" s="143"/>
      <c r="AC28" s="143"/>
      <c r="AD28" s="143"/>
      <c r="AE28" s="143"/>
      <c r="AF28" s="143"/>
      <c r="AG28" s="143"/>
      <c r="AH28" s="143"/>
      <c r="AI28" s="144"/>
      <c r="AJ28" s="144"/>
      <c r="AK28" s="144"/>
      <c r="AL28" s="144"/>
      <c r="AM28" s="144"/>
      <c r="AN28" s="144"/>
      <c r="AO28" s="144"/>
      <c r="AP28" s="144"/>
      <c r="AQ28" s="144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4"/>
      <c r="BC28" s="144"/>
      <c r="BD28" s="144"/>
      <c r="BE28" s="144"/>
      <c r="BF28" s="144"/>
      <c r="BG28" s="144"/>
      <c r="BH28" s="144"/>
      <c r="BI28" s="144"/>
      <c r="BJ28" s="144"/>
      <c r="BK28" s="143"/>
      <c r="BL28" s="143"/>
      <c r="BM28" s="143"/>
      <c r="BN28" s="143"/>
      <c r="BO28" s="143"/>
      <c r="BP28" s="143"/>
      <c r="BQ28" s="143"/>
      <c r="BR28" s="143"/>
      <c r="BS28" s="143"/>
      <c r="BT28" s="143"/>
      <c r="BU28" s="143"/>
      <c r="BV28" s="143"/>
      <c r="BW28" s="143"/>
      <c r="BX28" s="143"/>
    </row>
    <row r="29" spans="1:211" ht="21" customHeight="1">
      <c r="A29" s="149" t="s">
        <v>171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  <c r="BK29" s="150"/>
      <c r="BL29" s="150"/>
      <c r="BM29" s="150"/>
      <c r="BN29" s="150"/>
      <c r="BO29" s="150"/>
      <c r="BP29" s="150"/>
      <c r="BQ29" s="150"/>
      <c r="BR29" s="150"/>
      <c r="BS29" s="150"/>
      <c r="BT29" s="150"/>
      <c r="BU29" s="150"/>
      <c r="BV29" s="150"/>
      <c r="BW29" s="150"/>
      <c r="BX29" s="150"/>
      <c r="BY29" s="150"/>
      <c r="BZ29" s="150"/>
      <c r="CA29" s="150"/>
      <c r="CB29" s="150"/>
      <c r="CC29" s="150"/>
      <c r="CD29" s="150"/>
      <c r="CE29" s="150"/>
      <c r="CF29" s="150"/>
      <c r="CG29" s="150"/>
      <c r="CH29" s="150"/>
      <c r="CI29" s="150"/>
      <c r="CJ29" s="150"/>
      <c r="CK29" s="150"/>
      <c r="CL29" s="150"/>
      <c r="CM29" s="150"/>
      <c r="CN29" s="150"/>
      <c r="CO29" s="150"/>
      <c r="CP29" s="150"/>
      <c r="CQ29" s="150"/>
      <c r="CR29" s="150"/>
      <c r="CS29" s="150"/>
      <c r="CT29" s="150"/>
      <c r="CU29" s="150"/>
      <c r="CV29" s="150"/>
      <c r="CW29" s="150"/>
      <c r="CX29" s="150"/>
      <c r="CY29" s="150"/>
      <c r="CZ29" s="150"/>
      <c r="DA29" s="150"/>
      <c r="DB29" s="150"/>
      <c r="DC29" s="150"/>
      <c r="DD29" s="150"/>
      <c r="DE29" s="150"/>
      <c r="DF29" s="150"/>
      <c r="DG29" s="150"/>
      <c r="DH29" s="150"/>
      <c r="DI29" s="150"/>
      <c r="DJ29" s="150"/>
      <c r="DK29" s="150"/>
      <c r="DL29" s="150"/>
      <c r="DM29" s="150"/>
      <c r="DN29" s="150"/>
      <c r="DO29" s="150"/>
      <c r="DP29" s="150"/>
      <c r="DQ29" s="150"/>
      <c r="DR29" s="150"/>
      <c r="DS29" s="150"/>
      <c r="DT29" s="150"/>
      <c r="DU29" s="150"/>
      <c r="DV29" s="150"/>
      <c r="DW29" s="150"/>
      <c r="DX29" s="150"/>
      <c r="DY29" s="150"/>
      <c r="DZ29" s="150"/>
      <c r="EA29" s="150"/>
      <c r="EB29" s="150"/>
      <c r="EC29" s="150"/>
      <c r="ED29" s="150"/>
      <c r="EE29" s="150"/>
      <c r="EF29" s="150"/>
      <c r="EG29" s="150"/>
      <c r="EH29" s="150"/>
      <c r="EI29" s="150"/>
      <c r="EJ29" s="150"/>
      <c r="EK29" s="150"/>
      <c r="EL29" s="150"/>
      <c r="EM29" s="150"/>
      <c r="EN29" s="150"/>
      <c r="EO29" s="150"/>
      <c r="EP29" s="150"/>
      <c r="EQ29" s="150"/>
      <c r="ER29" s="150"/>
      <c r="ES29" s="150"/>
      <c r="ET29" s="150"/>
      <c r="EU29" s="150"/>
      <c r="EV29" s="150"/>
      <c r="EW29" s="150"/>
      <c r="EX29" s="150"/>
      <c r="EY29" s="150"/>
      <c r="EZ29" s="150"/>
      <c r="FA29" s="150"/>
      <c r="FB29" s="150"/>
      <c r="FC29" s="150"/>
      <c r="FD29" s="150"/>
      <c r="FE29" s="150"/>
      <c r="FF29" s="150"/>
      <c r="FG29" s="150"/>
      <c r="FH29" s="150"/>
      <c r="FI29" s="150"/>
      <c r="FJ29" s="150"/>
      <c r="FK29" s="150"/>
      <c r="FL29" s="150"/>
      <c r="FM29" s="150"/>
      <c r="FN29" s="150"/>
      <c r="FO29" s="150"/>
      <c r="FP29" s="150"/>
      <c r="FQ29" s="150"/>
      <c r="FR29" s="150"/>
      <c r="FS29" s="150"/>
      <c r="FT29" s="150"/>
      <c r="FU29" s="150"/>
      <c r="FV29" s="150"/>
      <c r="FW29" s="150"/>
      <c r="FX29" s="150"/>
      <c r="FY29" s="150"/>
      <c r="FZ29" s="150"/>
      <c r="GA29" s="150"/>
      <c r="GB29" s="150"/>
      <c r="GC29" s="150"/>
      <c r="GD29" s="150"/>
      <c r="GE29" s="150"/>
      <c r="GF29" s="150"/>
      <c r="GG29" s="150"/>
      <c r="GH29" s="150"/>
      <c r="GI29" s="150"/>
      <c r="GJ29" s="150"/>
      <c r="GK29" s="150"/>
      <c r="GL29" s="150"/>
      <c r="GM29" s="150"/>
      <c r="GN29" s="150"/>
      <c r="GO29" s="150"/>
      <c r="GP29" s="150"/>
      <c r="GQ29" s="150"/>
      <c r="GR29" s="150"/>
      <c r="GS29" s="150"/>
      <c r="GT29" s="150"/>
      <c r="GU29" s="150"/>
      <c r="GV29" s="150"/>
      <c r="GW29" s="150"/>
      <c r="GX29" s="151"/>
      <c r="GY29" s="151"/>
      <c r="GZ29" s="151"/>
      <c r="HA29" s="151"/>
      <c r="HB29" s="151"/>
      <c r="HC29" s="151"/>
    </row>
    <row r="30" spans="1:211" ht="21" customHeight="1">
      <c r="A30" s="145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146"/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  <c r="BI30" s="146"/>
      <c r="BJ30" s="146"/>
      <c r="BK30" s="146"/>
      <c r="BL30" s="146"/>
      <c r="BM30" s="146"/>
      <c r="BN30" s="146"/>
      <c r="BO30" s="146"/>
      <c r="BP30" s="146"/>
      <c r="BQ30" s="146"/>
      <c r="BR30" s="146"/>
      <c r="BS30" s="146"/>
      <c r="BT30" s="146"/>
      <c r="BU30" s="146"/>
      <c r="BV30" s="146"/>
      <c r="BW30" s="146"/>
      <c r="BX30" s="146"/>
      <c r="BY30" s="146"/>
      <c r="BZ30" s="146"/>
      <c r="CA30" s="146"/>
      <c r="CB30" s="146"/>
      <c r="CC30" s="146"/>
      <c r="CD30" s="146"/>
      <c r="CE30" s="146"/>
      <c r="CF30" s="146"/>
      <c r="CG30" s="146"/>
      <c r="CH30" s="146"/>
      <c r="CI30" s="146"/>
      <c r="CJ30" s="146"/>
      <c r="CK30" s="146"/>
      <c r="CL30" s="146"/>
      <c r="CM30" s="146"/>
      <c r="CN30" s="146"/>
      <c r="CO30" s="146"/>
      <c r="CP30" s="146"/>
      <c r="CQ30" s="146"/>
      <c r="CR30" s="146"/>
      <c r="CS30" s="146"/>
      <c r="CT30" s="146"/>
      <c r="CU30" s="146"/>
      <c r="CV30" s="146"/>
      <c r="CW30" s="146"/>
      <c r="CX30" s="146"/>
      <c r="CY30" s="146"/>
      <c r="CZ30" s="146"/>
      <c r="DA30" s="146"/>
      <c r="DB30" s="146"/>
      <c r="DC30" s="146"/>
      <c r="DD30" s="146"/>
      <c r="DE30" s="146"/>
      <c r="DF30" s="146"/>
      <c r="DG30" s="146"/>
      <c r="DH30" s="146"/>
      <c r="DI30" s="146"/>
      <c r="DJ30" s="146"/>
      <c r="DK30" s="146"/>
      <c r="DL30" s="146"/>
      <c r="DM30" s="146"/>
      <c r="DN30" s="146"/>
      <c r="DO30" s="146"/>
      <c r="DP30" s="146"/>
      <c r="DQ30" s="146"/>
      <c r="DR30" s="146"/>
      <c r="DS30" s="146"/>
      <c r="DT30" s="146"/>
      <c r="DU30" s="146"/>
      <c r="DV30" s="146"/>
      <c r="DW30" s="146"/>
      <c r="DX30" s="146"/>
      <c r="DY30" s="146"/>
      <c r="DZ30" s="146"/>
      <c r="EA30" s="146"/>
      <c r="EB30" s="146"/>
      <c r="EC30" s="146"/>
      <c r="ED30" s="146"/>
      <c r="EE30" s="146"/>
      <c r="EF30" s="146"/>
      <c r="EG30" s="146"/>
      <c r="EH30" s="146"/>
      <c r="EI30" s="146"/>
      <c r="EJ30" s="146"/>
      <c r="EK30" s="146"/>
      <c r="EL30" s="146"/>
      <c r="EM30" s="146"/>
      <c r="EN30" s="146"/>
      <c r="EO30" s="146"/>
      <c r="EP30" s="146"/>
      <c r="EQ30" s="146"/>
      <c r="ER30" s="146"/>
      <c r="ES30" s="146"/>
      <c r="ET30" s="146"/>
      <c r="EU30" s="146"/>
      <c r="EV30" s="146"/>
      <c r="EW30" s="146"/>
      <c r="EX30" s="146"/>
      <c r="EY30" s="146"/>
      <c r="EZ30" s="146"/>
      <c r="FA30" s="146"/>
      <c r="FB30" s="146"/>
      <c r="FC30" s="146"/>
      <c r="FD30" s="146"/>
      <c r="FE30" s="146"/>
      <c r="FF30" s="146"/>
      <c r="FG30" s="146"/>
      <c r="FH30" s="146"/>
      <c r="FI30" s="146"/>
      <c r="FJ30" s="146"/>
      <c r="FK30" s="146"/>
      <c r="FL30" s="146"/>
      <c r="FM30" s="146"/>
      <c r="FN30" s="146"/>
      <c r="FO30" s="146"/>
      <c r="FP30" s="146"/>
      <c r="FQ30" s="146"/>
      <c r="FR30" s="146"/>
      <c r="FS30" s="146"/>
      <c r="FT30" s="146"/>
      <c r="FU30" s="146"/>
      <c r="FV30" s="146"/>
      <c r="FW30" s="146"/>
      <c r="FX30" s="146"/>
      <c r="FY30" s="146"/>
      <c r="FZ30" s="146"/>
      <c r="GA30" s="146"/>
      <c r="GB30" s="146"/>
      <c r="GC30" s="146"/>
      <c r="GD30" s="146"/>
      <c r="GE30" s="146"/>
      <c r="GF30" s="146"/>
      <c r="GG30" s="146"/>
      <c r="GH30" s="146"/>
      <c r="GI30" s="146"/>
      <c r="GJ30" s="146"/>
      <c r="GK30" s="146"/>
      <c r="GL30" s="146"/>
      <c r="GM30" s="146"/>
      <c r="GN30" s="146"/>
      <c r="GO30" s="146"/>
      <c r="GP30" s="146"/>
      <c r="GQ30" s="146"/>
      <c r="GR30" s="146"/>
      <c r="GS30" s="146"/>
      <c r="GT30" s="146"/>
      <c r="GU30" s="146"/>
      <c r="GV30" s="146"/>
      <c r="GW30" s="146"/>
      <c r="GX30" s="147"/>
      <c r="GY30" s="147"/>
      <c r="GZ30" s="147"/>
      <c r="HA30" s="147"/>
      <c r="HB30" s="147"/>
      <c r="HC30" s="147"/>
    </row>
    <row r="31" spans="1:211" ht="21" customHeight="1">
      <c r="A31" s="145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6"/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  <c r="BI31" s="146"/>
      <c r="BJ31" s="146"/>
      <c r="BK31" s="146"/>
      <c r="BL31" s="146"/>
      <c r="BM31" s="146"/>
      <c r="BN31" s="146"/>
      <c r="BO31" s="146"/>
      <c r="BP31" s="146"/>
      <c r="BQ31" s="146"/>
      <c r="BR31" s="146"/>
      <c r="BS31" s="146"/>
      <c r="BT31" s="146"/>
      <c r="BU31" s="146"/>
      <c r="BV31" s="146"/>
      <c r="BW31" s="146"/>
      <c r="BX31" s="146"/>
      <c r="BY31" s="146"/>
      <c r="BZ31" s="146"/>
      <c r="CA31" s="146"/>
      <c r="CB31" s="146"/>
      <c r="CC31" s="146"/>
      <c r="CD31" s="146"/>
      <c r="CE31" s="146"/>
      <c r="CF31" s="146"/>
      <c r="CG31" s="146"/>
      <c r="CH31" s="146"/>
      <c r="CI31" s="146"/>
      <c r="CJ31" s="146"/>
      <c r="CK31" s="146"/>
      <c r="CL31" s="146"/>
      <c r="CM31" s="146"/>
      <c r="CN31" s="146"/>
      <c r="CO31" s="146"/>
      <c r="CP31" s="146"/>
      <c r="CQ31" s="146"/>
      <c r="CR31" s="146"/>
      <c r="CS31" s="146"/>
      <c r="CT31" s="146"/>
      <c r="CU31" s="146"/>
      <c r="CV31" s="146"/>
      <c r="CW31" s="146"/>
      <c r="CX31" s="146"/>
      <c r="CY31" s="146"/>
      <c r="CZ31" s="146"/>
      <c r="DA31" s="146"/>
      <c r="DB31" s="146"/>
      <c r="DC31" s="146"/>
      <c r="DD31" s="146"/>
      <c r="DE31" s="146"/>
      <c r="DF31" s="146"/>
      <c r="DG31" s="146"/>
      <c r="DH31" s="146"/>
      <c r="DI31" s="146"/>
      <c r="DJ31" s="146"/>
      <c r="DK31" s="146"/>
      <c r="DL31" s="146"/>
      <c r="DM31" s="146"/>
      <c r="DN31" s="146"/>
      <c r="DO31" s="146"/>
      <c r="DP31" s="146"/>
      <c r="DQ31" s="146"/>
      <c r="DR31" s="146"/>
      <c r="DS31" s="146"/>
      <c r="DT31" s="146"/>
      <c r="DU31" s="146"/>
      <c r="DV31" s="146"/>
      <c r="DW31" s="146"/>
      <c r="DX31" s="146"/>
      <c r="DY31" s="146"/>
      <c r="DZ31" s="146"/>
      <c r="EA31" s="146"/>
      <c r="EB31" s="146"/>
      <c r="EC31" s="146"/>
      <c r="ED31" s="146"/>
      <c r="EE31" s="146"/>
      <c r="EF31" s="146"/>
      <c r="EG31" s="146"/>
      <c r="EH31" s="146"/>
      <c r="EI31" s="146"/>
      <c r="EJ31" s="146"/>
      <c r="EK31" s="146"/>
      <c r="EL31" s="146"/>
      <c r="EM31" s="146"/>
      <c r="EN31" s="146"/>
      <c r="EO31" s="146"/>
      <c r="EP31" s="146"/>
      <c r="EQ31" s="146"/>
      <c r="ER31" s="146"/>
      <c r="ES31" s="146"/>
      <c r="ET31" s="146"/>
      <c r="EU31" s="146"/>
      <c r="EV31" s="146"/>
      <c r="EW31" s="146"/>
      <c r="EX31" s="146"/>
      <c r="EY31" s="146"/>
      <c r="EZ31" s="146"/>
      <c r="FA31" s="146"/>
      <c r="FB31" s="146"/>
      <c r="FC31" s="146"/>
      <c r="FD31" s="146"/>
      <c r="FE31" s="146"/>
      <c r="FF31" s="146"/>
      <c r="FG31" s="146"/>
      <c r="FH31" s="146"/>
      <c r="FI31" s="146"/>
      <c r="FJ31" s="146"/>
      <c r="FK31" s="146"/>
      <c r="FL31" s="146"/>
      <c r="FM31" s="146"/>
      <c r="FN31" s="146"/>
      <c r="FO31" s="146"/>
      <c r="FP31" s="146"/>
      <c r="FQ31" s="146"/>
      <c r="FR31" s="146"/>
      <c r="FS31" s="146"/>
      <c r="FT31" s="146"/>
      <c r="FU31" s="146"/>
      <c r="FV31" s="146"/>
      <c r="FW31" s="146"/>
      <c r="FX31" s="146"/>
      <c r="FY31" s="146"/>
      <c r="FZ31" s="146"/>
      <c r="GA31" s="146"/>
      <c r="GB31" s="146"/>
      <c r="GC31" s="146"/>
      <c r="GD31" s="146"/>
      <c r="GE31" s="146"/>
      <c r="GF31" s="146"/>
      <c r="GG31" s="146"/>
      <c r="GH31" s="146"/>
      <c r="GI31" s="146"/>
      <c r="GJ31" s="146"/>
      <c r="GK31" s="146"/>
      <c r="GL31" s="146"/>
      <c r="GM31" s="146"/>
      <c r="GN31" s="146"/>
      <c r="GO31" s="146"/>
      <c r="GP31" s="146"/>
      <c r="GQ31" s="146"/>
      <c r="GR31" s="146"/>
      <c r="GS31" s="146"/>
      <c r="GT31" s="146"/>
      <c r="GU31" s="146"/>
      <c r="GV31" s="146"/>
      <c r="GW31" s="146"/>
      <c r="GX31" s="147"/>
      <c r="GY31" s="147"/>
      <c r="GZ31" s="147"/>
      <c r="HA31" s="147"/>
      <c r="HB31" s="147"/>
      <c r="HC31" s="147"/>
    </row>
    <row r="32" spans="1:211" ht="21" customHeight="1">
      <c r="A32" s="145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  <c r="BI32" s="146"/>
      <c r="BJ32" s="146"/>
      <c r="BK32" s="146"/>
      <c r="BL32" s="146"/>
      <c r="BM32" s="146"/>
      <c r="BN32" s="146"/>
      <c r="BO32" s="146"/>
      <c r="BP32" s="146"/>
      <c r="BQ32" s="146"/>
      <c r="BR32" s="146"/>
      <c r="BS32" s="146"/>
      <c r="BT32" s="146"/>
      <c r="BU32" s="146"/>
      <c r="BV32" s="146"/>
      <c r="BW32" s="146"/>
      <c r="BX32" s="146"/>
      <c r="BY32" s="146"/>
      <c r="BZ32" s="146"/>
      <c r="CA32" s="146"/>
      <c r="CB32" s="146"/>
      <c r="CC32" s="146"/>
      <c r="CD32" s="146"/>
      <c r="CE32" s="146"/>
      <c r="CF32" s="146"/>
      <c r="CG32" s="146"/>
      <c r="CH32" s="146"/>
      <c r="CI32" s="146"/>
      <c r="CJ32" s="146"/>
      <c r="CK32" s="146"/>
      <c r="CL32" s="146"/>
      <c r="CM32" s="146"/>
      <c r="CN32" s="146"/>
      <c r="CO32" s="146"/>
      <c r="CP32" s="146"/>
      <c r="CQ32" s="146"/>
      <c r="CR32" s="146"/>
      <c r="CS32" s="146"/>
      <c r="CT32" s="146"/>
      <c r="CU32" s="146"/>
      <c r="CV32" s="146"/>
      <c r="CW32" s="146"/>
      <c r="CX32" s="146"/>
      <c r="CY32" s="146"/>
      <c r="CZ32" s="146"/>
      <c r="DA32" s="146"/>
      <c r="DB32" s="146"/>
      <c r="DC32" s="146"/>
      <c r="DD32" s="146"/>
      <c r="DE32" s="146"/>
      <c r="DF32" s="146"/>
      <c r="DG32" s="146"/>
      <c r="DH32" s="146"/>
      <c r="DI32" s="146"/>
      <c r="DJ32" s="146"/>
      <c r="DK32" s="146"/>
      <c r="DL32" s="146"/>
      <c r="DM32" s="146"/>
      <c r="DN32" s="146"/>
      <c r="DO32" s="146"/>
      <c r="DP32" s="146"/>
      <c r="DQ32" s="146"/>
      <c r="DR32" s="146"/>
      <c r="DS32" s="146"/>
      <c r="DT32" s="146"/>
      <c r="DU32" s="146"/>
      <c r="DV32" s="146"/>
      <c r="DW32" s="146"/>
      <c r="DX32" s="146"/>
      <c r="DY32" s="146"/>
      <c r="DZ32" s="146"/>
      <c r="EA32" s="146"/>
      <c r="EB32" s="146"/>
      <c r="EC32" s="146"/>
      <c r="ED32" s="146"/>
      <c r="EE32" s="146"/>
      <c r="EF32" s="146"/>
      <c r="EG32" s="146"/>
      <c r="EH32" s="146"/>
      <c r="EI32" s="146"/>
      <c r="EJ32" s="146"/>
      <c r="EK32" s="146"/>
      <c r="EL32" s="146"/>
      <c r="EM32" s="146"/>
      <c r="EN32" s="146"/>
      <c r="EO32" s="146"/>
      <c r="EP32" s="146"/>
      <c r="EQ32" s="146"/>
      <c r="ER32" s="146"/>
      <c r="ES32" s="146"/>
      <c r="ET32" s="146"/>
      <c r="EU32" s="146"/>
      <c r="EV32" s="146"/>
      <c r="EW32" s="146"/>
      <c r="EX32" s="146"/>
      <c r="EY32" s="146"/>
      <c r="EZ32" s="146"/>
      <c r="FA32" s="146"/>
      <c r="FB32" s="146"/>
      <c r="FC32" s="146"/>
      <c r="FD32" s="146"/>
      <c r="FE32" s="146"/>
      <c r="FF32" s="146"/>
      <c r="FG32" s="146"/>
      <c r="FH32" s="146"/>
      <c r="FI32" s="146"/>
      <c r="FJ32" s="146"/>
      <c r="FK32" s="146"/>
      <c r="FL32" s="146"/>
      <c r="FM32" s="146"/>
      <c r="FN32" s="146"/>
      <c r="FO32" s="146"/>
      <c r="FP32" s="146"/>
      <c r="FQ32" s="146"/>
      <c r="FR32" s="146"/>
      <c r="FS32" s="146"/>
      <c r="FT32" s="146"/>
      <c r="FU32" s="146"/>
      <c r="FV32" s="146"/>
      <c r="FW32" s="146"/>
      <c r="FX32" s="146"/>
      <c r="FY32" s="146"/>
      <c r="FZ32" s="146"/>
      <c r="GA32" s="146"/>
      <c r="GB32" s="146"/>
      <c r="GC32" s="146"/>
      <c r="GD32" s="146"/>
      <c r="GE32" s="146"/>
      <c r="GF32" s="146"/>
      <c r="GG32" s="146"/>
      <c r="GH32" s="146"/>
      <c r="GI32" s="146"/>
      <c r="GJ32" s="146"/>
      <c r="GK32" s="146"/>
      <c r="GL32" s="146"/>
      <c r="GM32" s="146"/>
      <c r="GN32" s="146"/>
      <c r="GO32" s="146"/>
      <c r="GP32" s="146"/>
      <c r="GQ32" s="146"/>
      <c r="GR32" s="146"/>
      <c r="GS32" s="146"/>
      <c r="GT32" s="146"/>
      <c r="GU32" s="146"/>
      <c r="GV32" s="146"/>
      <c r="GW32" s="146"/>
      <c r="GX32" s="147"/>
      <c r="GY32" s="147"/>
      <c r="GZ32" s="147"/>
      <c r="HA32" s="147"/>
      <c r="HB32" s="147"/>
      <c r="HC32" s="147"/>
    </row>
    <row r="33" spans="1:211" ht="21" customHeight="1">
      <c r="A33" s="145"/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  <c r="U33" s="146"/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  <c r="BI33" s="146"/>
      <c r="BJ33" s="146"/>
      <c r="BK33" s="146"/>
      <c r="BL33" s="146"/>
      <c r="BM33" s="146"/>
      <c r="BN33" s="146"/>
      <c r="BO33" s="146"/>
      <c r="BP33" s="146"/>
      <c r="BQ33" s="146"/>
      <c r="BR33" s="146"/>
      <c r="BS33" s="146"/>
      <c r="BT33" s="146"/>
      <c r="BU33" s="146"/>
      <c r="BV33" s="146"/>
      <c r="BW33" s="146"/>
      <c r="BX33" s="146"/>
      <c r="BY33" s="146"/>
      <c r="BZ33" s="146"/>
      <c r="CA33" s="146"/>
      <c r="CB33" s="146"/>
      <c r="CC33" s="146"/>
      <c r="CD33" s="146"/>
      <c r="CE33" s="146"/>
      <c r="CF33" s="146"/>
      <c r="CG33" s="146"/>
      <c r="CH33" s="146"/>
      <c r="CI33" s="146"/>
      <c r="CJ33" s="146"/>
      <c r="CK33" s="146"/>
      <c r="CL33" s="146"/>
      <c r="CM33" s="146"/>
      <c r="CN33" s="146"/>
      <c r="CO33" s="146"/>
      <c r="CP33" s="146"/>
      <c r="CQ33" s="146"/>
      <c r="CR33" s="146"/>
      <c r="CS33" s="146"/>
      <c r="CT33" s="146"/>
      <c r="CU33" s="146"/>
      <c r="CV33" s="146"/>
      <c r="CW33" s="146"/>
      <c r="CX33" s="146"/>
      <c r="CY33" s="146"/>
      <c r="CZ33" s="146"/>
      <c r="DA33" s="146"/>
      <c r="DB33" s="146"/>
      <c r="DC33" s="146"/>
      <c r="DD33" s="146"/>
      <c r="DE33" s="146"/>
      <c r="DF33" s="146"/>
      <c r="DG33" s="146"/>
      <c r="DH33" s="146"/>
      <c r="DI33" s="146"/>
      <c r="DJ33" s="146"/>
      <c r="DK33" s="146"/>
      <c r="DL33" s="146"/>
      <c r="DM33" s="146"/>
      <c r="DN33" s="146"/>
      <c r="DO33" s="146"/>
      <c r="DP33" s="146"/>
      <c r="DQ33" s="146"/>
      <c r="DR33" s="146"/>
      <c r="DS33" s="146"/>
      <c r="DT33" s="146"/>
      <c r="DU33" s="146"/>
      <c r="DV33" s="146"/>
      <c r="DW33" s="146"/>
      <c r="DX33" s="146"/>
      <c r="DY33" s="146"/>
      <c r="DZ33" s="146"/>
      <c r="EA33" s="146"/>
      <c r="EB33" s="146"/>
      <c r="EC33" s="146"/>
      <c r="ED33" s="146"/>
      <c r="EE33" s="146"/>
      <c r="EF33" s="146"/>
      <c r="EG33" s="146"/>
      <c r="EH33" s="146"/>
      <c r="EI33" s="146"/>
      <c r="EJ33" s="146"/>
      <c r="EK33" s="146"/>
      <c r="EL33" s="146"/>
      <c r="EM33" s="146"/>
      <c r="EN33" s="146"/>
      <c r="EO33" s="146"/>
      <c r="EP33" s="146"/>
      <c r="EQ33" s="146"/>
      <c r="ER33" s="146"/>
      <c r="ES33" s="146"/>
      <c r="ET33" s="146"/>
      <c r="EU33" s="146"/>
      <c r="EV33" s="146"/>
      <c r="EW33" s="146"/>
      <c r="EX33" s="146"/>
      <c r="EY33" s="146"/>
      <c r="EZ33" s="146"/>
      <c r="FA33" s="146"/>
      <c r="FB33" s="146"/>
      <c r="FC33" s="146"/>
      <c r="FD33" s="146"/>
      <c r="FE33" s="146"/>
      <c r="FF33" s="146"/>
      <c r="FG33" s="146"/>
      <c r="FH33" s="146"/>
      <c r="FI33" s="146"/>
      <c r="FJ33" s="146"/>
      <c r="FK33" s="146"/>
      <c r="FL33" s="146"/>
      <c r="FM33" s="146"/>
      <c r="FN33" s="146"/>
      <c r="FO33" s="146"/>
      <c r="FP33" s="146"/>
      <c r="FQ33" s="146"/>
      <c r="FR33" s="146"/>
      <c r="FS33" s="146"/>
      <c r="FT33" s="146"/>
      <c r="FU33" s="146"/>
      <c r="FV33" s="146"/>
      <c r="FW33" s="146"/>
      <c r="FX33" s="146"/>
      <c r="FY33" s="146"/>
      <c r="FZ33" s="146"/>
      <c r="GA33" s="146"/>
      <c r="GB33" s="146"/>
      <c r="GC33" s="146"/>
      <c r="GD33" s="146"/>
      <c r="GE33" s="146"/>
      <c r="GF33" s="146"/>
      <c r="GG33" s="146"/>
      <c r="GH33" s="146"/>
      <c r="GI33" s="146"/>
      <c r="GJ33" s="146"/>
      <c r="GK33" s="146"/>
      <c r="GL33" s="146"/>
      <c r="GM33" s="146"/>
      <c r="GN33" s="146"/>
      <c r="GO33" s="146"/>
      <c r="GP33" s="146"/>
      <c r="GQ33" s="146"/>
      <c r="GR33" s="146"/>
      <c r="GS33" s="146"/>
      <c r="GT33" s="146"/>
      <c r="GU33" s="146"/>
      <c r="GV33" s="146"/>
      <c r="GW33" s="146"/>
      <c r="GX33" s="147"/>
      <c r="GY33" s="147"/>
      <c r="GZ33" s="147"/>
      <c r="HA33" s="147"/>
      <c r="HB33" s="147"/>
      <c r="HC33" s="147"/>
    </row>
    <row r="34" spans="1:211" ht="21" customHeight="1">
      <c r="A34" s="145"/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  <c r="U34" s="146"/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  <c r="BI34" s="146"/>
      <c r="BJ34" s="146"/>
      <c r="BK34" s="146"/>
      <c r="BL34" s="146"/>
      <c r="BM34" s="146"/>
      <c r="BN34" s="146"/>
      <c r="BO34" s="146"/>
      <c r="BP34" s="146"/>
      <c r="BQ34" s="146"/>
      <c r="BR34" s="146"/>
      <c r="BS34" s="146"/>
      <c r="BT34" s="146"/>
      <c r="BU34" s="146"/>
      <c r="BV34" s="146"/>
      <c r="BW34" s="146"/>
      <c r="BX34" s="146"/>
      <c r="BY34" s="146"/>
      <c r="BZ34" s="146"/>
      <c r="CA34" s="146"/>
      <c r="CB34" s="146"/>
      <c r="CC34" s="146"/>
      <c r="CD34" s="146"/>
      <c r="CE34" s="146"/>
      <c r="CF34" s="146"/>
      <c r="CG34" s="146"/>
      <c r="CH34" s="146"/>
      <c r="CI34" s="146"/>
      <c r="CJ34" s="146"/>
      <c r="CK34" s="146"/>
      <c r="CL34" s="146"/>
      <c r="CM34" s="146"/>
      <c r="CN34" s="146"/>
      <c r="CO34" s="146"/>
      <c r="CP34" s="146"/>
      <c r="CQ34" s="146"/>
      <c r="CR34" s="146"/>
      <c r="CS34" s="146"/>
      <c r="CT34" s="146"/>
      <c r="CU34" s="146"/>
      <c r="CV34" s="146"/>
      <c r="CW34" s="146"/>
      <c r="CX34" s="146"/>
      <c r="CY34" s="146"/>
      <c r="CZ34" s="146"/>
      <c r="DA34" s="146"/>
      <c r="DB34" s="146"/>
      <c r="DC34" s="146"/>
      <c r="DD34" s="146"/>
      <c r="DE34" s="146"/>
      <c r="DF34" s="146"/>
      <c r="DG34" s="146"/>
      <c r="DH34" s="146"/>
      <c r="DI34" s="146"/>
      <c r="DJ34" s="146"/>
      <c r="DK34" s="146"/>
      <c r="DL34" s="146"/>
      <c r="DM34" s="146"/>
      <c r="DN34" s="146"/>
      <c r="DO34" s="146"/>
      <c r="DP34" s="146"/>
      <c r="DQ34" s="146"/>
      <c r="DR34" s="146"/>
      <c r="DS34" s="146"/>
      <c r="DT34" s="146"/>
      <c r="DU34" s="146"/>
      <c r="DV34" s="146"/>
      <c r="DW34" s="146"/>
      <c r="DX34" s="146"/>
      <c r="DY34" s="146"/>
      <c r="DZ34" s="146"/>
      <c r="EA34" s="146"/>
      <c r="EB34" s="146"/>
      <c r="EC34" s="146"/>
      <c r="ED34" s="146"/>
      <c r="EE34" s="146"/>
      <c r="EF34" s="146"/>
      <c r="EG34" s="146"/>
      <c r="EH34" s="146"/>
      <c r="EI34" s="146"/>
      <c r="EJ34" s="146"/>
      <c r="EK34" s="146"/>
      <c r="EL34" s="146"/>
      <c r="EM34" s="146"/>
      <c r="EN34" s="146"/>
      <c r="EO34" s="146"/>
      <c r="EP34" s="146"/>
      <c r="EQ34" s="146"/>
      <c r="ER34" s="146"/>
      <c r="ES34" s="146"/>
      <c r="ET34" s="146"/>
      <c r="EU34" s="146"/>
      <c r="EV34" s="146"/>
      <c r="EW34" s="146"/>
      <c r="EX34" s="146"/>
      <c r="EY34" s="146"/>
      <c r="EZ34" s="146"/>
      <c r="FA34" s="146"/>
      <c r="FB34" s="146"/>
      <c r="FC34" s="146"/>
      <c r="FD34" s="146"/>
      <c r="FE34" s="146"/>
      <c r="FF34" s="146"/>
      <c r="FG34" s="146"/>
      <c r="FH34" s="146"/>
      <c r="FI34" s="146"/>
      <c r="FJ34" s="146"/>
      <c r="FK34" s="146"/>
      <c r="FL34" s="146"/>
      <c r="FM34" s="146"/>
      <c r="FN34" s="146"/>
      <c r="FO34" s="146"/>
      <c r="FP34" s="146"/>
      <c r="FQ34" s="146"/>
      <c r="FR34" s="146"/>
      <c r="FS34" s="146"/>
      <c r="FT34" s="146"/>
      <c r="FU34" s="146"/>
      <c r="FV34" s="146"/>
      <c r="FW34" s="146"/>
      <c r="FX34" s="146"/>
      <c r="FY34" s="146"/>
      <c r="FZ34" s="146"/>
      <c r="GA34" s="146"/>
      <c r="GB34" s="146"/>
      <c r="GC34" s="146"/>
      <c r="GD34" s="146"/>
      <c r="GE34" s="146"/>
      <c r="GF34" s="146"/>
      <c r="GG34" s="146"/>
      <c r="GH34" s="146"/>
      <c r="GI34" s="146"/>
      <c r="GJ34" s="146"/>
      <c r="GK34" s="146"/>
      <c r="GL34" s="146"/>
      <c r="GM34" s="146"/>
      <c r="GN34" s="146"/>
      <c r="GO34" s="146"/>
      <c r="GP34" s="146"/>
      <c r="GQ34" s="146"/>
      <c r="GR34" s="146"/>
      <c r="GS34" s="146"/>
      <c r="GT34" s="146"/>
      <c r="GU34" s="146"/>
      <c r="GV34" s="146"/>
      <c r="GW34" s="146"/>
      <c r="GX34" s="147"/>
      <c r="GY34" s="147"/>
      <c r="GZ34" s="147"/>
      <c r="HA34" s="147"/>
      <c r="HB34" s="147"/>
      <c r="HC34" s="147"/>
    </row>
    <row r="35" spans="1:211" ht="21" customHeight="1">
      <c r="A35" s="145"/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  <c r="U35" s="146"/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  <c r="BI35" s="146"/>
      <c r="BJ35" s="146"/>
      <c r="BK35" s="146"/>
      <c r="BL35" s="146"/>
      <c r="BM35" s="146"/>
      <c r="BN35" s="146"/>
      <c r="BO35" s="146"/>
      <c r="BP35" s="146"/>
      <c r="BQ35" s="146"/>
      <c r="BR35" s="146"/>
      <c r="BS35" s="146"/>
      <c r="BT35" s="146"/>
      <c r="BU35" s="146"/>
      <c r="BV35" s="146"/>
      <c r="BW35" s="146"/>
      <c r="BX35" s="146"/>
      <c r="BY35" s="146"/>
      <c r="BZ35" s="146"/>
      <c r="CA35" s="146"/>
      <c r="CB35" s="146"/>
      <c r="CC35" s="146"/>
      <c r="CD35" s="146"/>
      <c r="CE35" s="146"/>
      <c r="CF35" s="146"/>
      <c r="CG35" s="146"/>
      <c r="CH35" s="146"/>
      <c r="CI35" s="146"/>
      <c r="CJ35" s="146"/>
      <c r="CK35" s="146"/>
      <c r="CL35" s="146"/>
      <c r="CM35" s="146"/>
      <c r="CN35" s="146"/>
      <c r="CO35" s="146"/>
      <c r="CP35" s="146"/>
      <c r="CQ35" s="146"/>
      <c r="CR35" s="146"/>
      <c r="CS35" s="146"/>
      <c r="CT35" s="146"/>
      <c r="CU35" s="146"/>
      <c r="CV35" s="146"/>
      <c r="CW35" s="146"/>
      <c r="CX35" s="146"/>
      <c r="CY35" s="146"/>
      <c r="CZ35" s="146"/>
      <c r="DA35" s="146"/>
      <c r="DB35" s="146"/>
      <c r="DC35" s="146"/>
      <c r="DD35" s="146"/>
      <c r="DE35" s="146"/>
      <c r="DF35" s="146"/>
      <c r="DG35" s="146"/>
      <c r="DH35" s="146"/>
      <c r="DI35" s="146"/>
      <c r="DJ35" s="146"/>
      <c r="DK35" s="146"/>
      <c r="DL35" s="146"/>
      <c r="DM35" s="146"/>
      <c r="DN35" s="146"/>
      <c r="DO35" s="146"/>
      <c r="DP35" s="146"/>
      <c r="DQ35" s="146"/>
      <c r="DR35" s="146"/>
      <c r="DS35" s="146"/>
      <c r="DT35" s="146"/>
      <c r="DU35" s="146"/>
      <c r="DV35" s="146"/>
      <c r="DW35" s="146"/>
      <c r="DX35" s="146"/>
      <c r="DY35" s="146"/>
      <c r="DZ35" s="146"/>
      <c r="EA35" s="146"/>
      <c r="EB35" s="146"/>
      <c r="EC35" s="146"/>
      <c r="ED35" s="146"/>
      <c r="EE35" s="146"/>
      <c r="EF35" s="146"/>
      <c r="EG35" s="146"/>
      <c r="EH35" s="146"/>
      <c r="EI35" s="146"/>
      <c r="EJ35" s="146"/>
      <c r="EK35" s="146"/>
      <c r="EL35" s="146"/>
      <c r="EM35" s="146"/>
      <c r="EN35" s="146"/>
      <c r="EO35" s="146"/>
      <c r="EP35" s="146"/>
      <c r="EQ35" s="146"/>
      <c r="ER35" s="146"/>
      <c r="ES35" s="146"/>
      <c r="ET35" s="146"/>
      <c r="EU35" s="146"/>
      <c r="EV35" s="146"/>
      <c r="EW35" s="146"/>
      <c r="EX35" s="146"/>
      <c r="EY35" s="146"/>
      <c r="EZ35" s="146"/>
      <c r="FA35" s="146"/>
      <c r="FB35" s="146"/>
      <c r="FC35" s="146"/>
      <c r="FD35" s="146"/>
      <c r="FE35" s="146"/>
      <c r="FF35" s="146"/>
      <c r="FG35" s="146"/>
      <c r="FH35" s="146"/>
      <c r="FI35" s="146"/>
      <c r="FJ35" s="146"/>
      <c r="FK35" s="146"/>
      <c r="FL35" s="146"/>
      <c r="FM35" s="146"/>
      <c r="FN35" s="146"/>
      <c r="FO35" s="146"/>
      <c r="FP35" s="146"/>
      <c r="FQ35" s="146"/>
      <c r="FR35" s="146"/>
      <c r="FS35" s="146"/>
      <c r="FT35" s="146"/>
      <c r="FU35" s="146"/>
      <c r="FV35" s="146"/>
      <c r="FW35" s="146"/>
      <c r="FX35" s="146"/>
      <c r="FY35" s="146"/>
      <c r="FZ35" s="146"/>
      <c r="GA35" s="146"/>
      <c r="GB35" s="146"/>
      <c r="GC35" s="146"/>
      <c r="GD35" s="146"/>
      <c r="GE35" s="146"/>
      <c r="GF35" s="146"/>
      <c r="GG35" s="146"/>
      <c r="GH35" s="146"/>
      <c r="GI35" s="146"/>
      <c r="GJ35" s="146"/>
      <c r="GK35" s="146"/>
      <c r="GL35" s="146"/>
      <c r="GM35" s="146"/>
      <c r="GN35" s="146"/>
      <c r="GO35" s="146"/>
      <c r="GP35" s="146"/>
      <c r="GQ35" s="146"/>
      <c r="GR35" s="146"/>
      <c r="GS35" s="146"/>
      <c r="GT35" s="146"/>
      <c r="GU35" s="146"/>
      <c r="GV35" s="146"/>
      <c r="GW35" s="146"/>
      <c r="GX35" s="147"/>
      <c r="GY35" s="147"/>
      <c r="GZ35" s="147"/>
      <c r="HA35" s="147"/>
      <c r="HB35" s="147"/>
      <c r="HC35" s="147"/>
    </row>
    <row r="36" spans="1:211" ht="21" customHeight="1">
      <c r="A36" s="145"/>
      <c r="B36" s="146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  <c r="U36" s="146"/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  <c r="BI36" s="146"/>
      <c r="BJ36" s="146"/>
      <c r="BK36" s="146"/>
      <c r="BL36" s="146"/>
      <c r="BM36" s="146"/>
      <c r="BN36" s="146"/>
      <c r="BO36" s="146"/>
      <c r="BP36" s="146"/>
      <c r="BQ36" s="146"/>
      <c r="BR36" s="146"/>
      <c r="BS36" s="146"/>
      <c r="BT36" s="146"/>
      <c r="BU36" s="146"/>
      <c r="BV36" s="146"/>
      <c r="BW36" s="146"/>
      <c r="BX36" s="146"/>
      <c r="BY36" s="146"/>
      <c r="BZ36" s="146"/>
      <c r="CA36" s="146"/>
      <c r="CB36" s="146"/>
      <c r="CC36" s="146"/>
      <c r="CD36" s="146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146"/>
      <c r="CP36" s="146"/>
      <c r="CQ36" s="146"/>
      <c r="CR36" s="146"/>
      <c r="CS36" s="146"/>
      <c r="CT36" s="14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  <c r="DG36" s="146"/>
      <c r="DH36" s="146"/>
      <c r="DI36" s="146"/>
      <c r="DJ36" s="146"/>
      <c r="DK36" s="146"/>
      <c r="DL36" s="146"/>
      <c r="DM36" s="146"/>
      <c r="DN36" s="146"/>
      <c r="DO36" s="146"/>
      <c r="DP36" s="146"/>
      <c r="DQ36" s="146"/>
      <c r="DR36" s="146"/>
      <c r="DS36" s="146"/>
      <c r="DT36" s="146"/>
      <c r="DU36" s="146"/>
      <c r="DV36" s="146"/>
      <c r="DW36" s="146"/>
      <c r="DX36" s="146"/>
      <c r="DY36" s="146"/>
      <c r="DZ36" s="146"/>
      <c r="EA36" s="146"/>
      <c r="EB36" s="146"/>
      <c r="EC36" s="146"/>
      <c r="ED36" s="146"/>
      <c r="EE36" s="146"/>
      <c r="EF36" s="146"/>
      <c r="EG36" s="146"/>
      <c r="EH36" s="146"/>
      <c r="EI36" s="146"/>
      <c r="EJ36" s="146"/>
      <c r="EK36" s="146"/>
      <c r="EL36" s="146"/>
      <c r="EM36" s="146"/>
      <c r="EN36" s="146"/>
      <c r="EO36" s="146"/>
      <c r="EP36" s="146"/>
      <c r="EQ36" s="146"/>
      <c r="ER36" s="146"/>
      <c r="ES36" s="146"/>
      <c r="ET36" s="146"/>
      <c r="EU36" s="146"/>
      <c r="EV36" s="146"/>
      <c r="EW36" s="146"/>
      <c r="EX36" s="146"/>
      <c r="EY36" s="146"/>
      <c r="EZ36" s="146"/>
      <c r="FA36" s="146"/>
      <c r="FB36" s="146"/>
      <c r="FC36" s="146"/>
      <c r="FD36" s="146"/>
      <c r="FE36" s="146"/>
      <c r="FF36" s="146"/>
      <c r="FG36" s="146"/>
      <c r="FH36" s="146"/>
      <c r="FI36" s="146"/>
      <c r="FJ36" s="146"/>
      <c r="FK36" s="146"/>
      <c r="FL36" s="146"/>
      <c r="FM36" s="146"/>
      <c r="FN36" s="146"/>
      <c r="FO36" s="146"/>
      <c r="FP36" s="146"/>
      <c r="FQ36" s="146"/>
      <c r="FR36" s="146"/>
      <c r="FS36" s="146"/>
      <c r="FT36" s="146"/>
      <c r="FU36" s="146"/>
      <c r="FV36" s="146"/>
      <c r="FW36" s="146"/>
      <c r="FX36" s="146"/>
      <c r="FY36" s="146"/>
      <c r="FZ36" s="146"/>
      <c r="GA36" s="146"/>
      <c r="GB36" s="146"/>
      <c r="GC36" s="146"/>
      <c r="GD36" s="146"/>
      <c r="GE36" s="146"/>
      <c r="GF36" s="146"/>
      <c r="GG36" s="146"/>
      <c r="GH36" s="146"/>
      <c r="GI36" s="146"/>
      <c r="GJ36" s="146"/>
      <c r="GK36" s="146"/>
      <c r="GL36" s="146"/>
      <c r="GM36" s="146"/>
      <c r="GN36" s="146"/>
      <c r="GO36" s="146"/>
      <c r="GP36" s="146"/>
      <c r="GQ36" s="146"/>
      <c r="GR36" s="146"/>
      <c r="GS36" s="146"/>
      <c r="GT36" s="146"/>
      <c r="GU36" s="146"/>
      <c r="GV36" s="146"/>
      <c r="GW36" s="146"/>
      <c r="GX36" s="147"/>
      <c r="GY36" s="147"/>
      <c r="GZ36" s="147"/>
      <c r="HA36" s="147"/>
      <c r="HB36" s="147"/>
      <c r="HC36" s="147"/>
    </row>
    <row r="37" spans="1:211" ht="21" customHeight="1">
      <c r="A37" s="145"/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  <c r="U37" s="146"/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  <c r="BI37" s="146"/>
      <c r="BJ37" s="146"/>
      <c r="BK37" s="146"/>
      <c r="BL37" s="146"/>
      <c r="BM37" s="146"/>
      <c r="BN37" s="146"/>
      <c r="BO37" s="146"/>
      <c r="BP37" s="146"/>
      <c r="BQ37" s="146"/>
      <c r="BR37" s="146"/>
      <c r="BS37" s="146"/>
      <c r="BT37" s="146"/>
      <c r="BU37" s="146"/>
      <c r="BV37" s="146"/>
      <c r="BW37" s="146"/>
      <c r="BX37" s="146"/>
      <c r="BY37" s="146"/>
      <c r="BZ37" s="146"/>
      <c r="CA37" s="146"/>
      <c r="CB37" s="146"/>
      <c r="CC37" s="146"/>
      <c r="CD37" s="146"/>
      <c r="CE37" s="146"/>
      <c r="CF37" s="146"/>
      <c r="CG37" s="146"/>
      <c r="CH37" s="146"/>
      <c r="CI37" s="146"/>
      <c r="CJ37" s="146"/>
      <c r="CK37" s="146"/>
      <c r="CL37" s="146"/>
      <c r="CM37" s="146"/>
      <c r="CN37" s="146"/>
      <c r="CO37" s="146"/>
      <c r="CP37" s="146"/>
      <c r="CQ37" s="146"/>
      <c r="CR37" s="146"/>
      <c r="CS37" s="146"/>
      <c r="CT37" s="146"/>
      <c r="CU37" s="146"/>
      <c r="CV37" s="146"/>
      <c r="CW37" s="146"/>
      <c r="CX37" s="146"/>
      <c r="CY37" s="146"/>
      <c r="CZ37" s="146"/>
      <c r="DA37" s="146"/>
      <c r="DB37" s="146"/>
      <c r="DC37" s="146"/>
      <c r="DD37" s="146"/>
      <c r="DE37" s="146"/>
      <c r="DF37" s="146"/>
      <c r="DG37" s="146"/>
      <c r="DH37" s="146"/>
      <c r="DI37" s="146"/>
      <c r="DJ37" s="146"/>
      <c r="DK37" s="146"/>
      <c r="DL37" s="146"/>
      <c r="DM37" s="146"/>
      <c r="DN37" s="146"/>
      <c r="DO37" s="146"/>
      <c r="DP37" s="146"/>
      <c r="DQ37" s="146"/>
      <c r="DR37" s="146"/>
      <c r="DS37" s="146"/>
      <c r="DT37" s="146"/>
      <c r="DU37" s="146"/>
      <c r="DV37" s="146"/>
      <c r="DW37" s="146"/>
      <c r="DX37" s="146"/>
      <c r="DY37" s="146"/>
      <c r="DZ37" s="146"/>
      <c r="EA37" s="146"/>
      <c r="EB37" s="146"/>
      <c r="EC37" s="146"/>
      <c r="ED37" s="146"/>
      <c r="EE37" s="146"/>
      <c r="EF37" s="146"/>
      <c r="EG37" s="146"/>
      <c r="EH37" s="146"/>
      <c r="EI37" s="146"/>
      <c r="EJ37" s="146"/>
      <c r="EK37" s="146"/>
      <c r="EL37" s="146"/>
      <c r="EM37" s="146"/>
      <c r="EN37" s="146"/>
      <c r="EO37" s="146"/>
      <c r="EP37" s="146"/>
      <c r="EQ37" s="146"/>
      <c r="ER37" s="146"/>
      <c r="ES37" s="146"/>
      <c r="ET37" s="146"/>
      <c r="EU37" s="146"/>
      <c r="EV37" s="146"/>
      <c r="EW37" s="146"/>
      <c r="EX37" s="146"/>
      <c r="EY37" s="146"/>
      <c r="EZ37" s="146"/>
      <c r="FA37" s="146"/>
      <c r="FB37" s="146"/>
      <c r="FC37" s="146"/>
      <c r="FD37" s="146"/>
      <c r="FE37" s="146"/>
      <c r="FF37" s="146"/>
      <c r="FG37" s="146"/>
      <c r="FH37" s="146"/>
      <c r="FI37" s="146"/>
      <c r="FJ37" s="146"/>
      <c r="FK37" s="146"/>
      <c r="FL37" s="146"/>
      <c r="FM37" s="146"/>
      <c r="FN37" s="146"/>
      <c r="FO37" s="146"/>
      <c r="FP37" s="146"/>
      <c r="FQ37" s="146"/>
      <c r="FR37" s="146"/>
      <c r="FS37" s="146"/>
      <c r="FT37" s="146"/>
      <c r="FU37" s="146"/>
      <c r="FV37" s="146"/>
      <c r="FW37" s="146"/>
      <c r="FX37" s="146"/>
      <c r="FY37" s="146"/>
      <c r="FZ37" s="146"/>
      <c r="GA37" s="146"/>
      <c r="GB37" s="146"/>
      <c r="GC37" s="146"/>
      <c r="GD37" s="146"/>
      <c r="GE37" s="146"/>
      <c r="GF37" s="146"/>
      <c r="GG37" s="146"/>
      <c r="GH37" s="146"/>
      <c r="GI37" s="146"/>
      <c r="GJ37" s="146"/>
      <c r="GK37" s="146"/>
      <c r="GL37" s="146"/>
      <c r="GM37" s="146"/>
      <c r="GN37" s="146"/>
      <c r="GO37" s="146"/>
      <c r="GP37" s="146"/>
      <c r="GQ37" s="146"/>
      <c r="GR37" s="146"/>
      <c r="GS37" s="146"/>
      <c r="GT37" s="146"/>
      <c r="GU37" s="146"/>
      <c r="GV37" s="146"/>
      <c r="GW37" s="146"/>
      <c r="GX37" s="147"/>
      <c r="GY37" s="147"/>
      <c r="GZ37" s="147"/>
      <c r="HA37" s="147"/>
      <c r="HB37" s="147"/>
      <c r="HC37" s="147"/>
    </row>
    <row r="38" spans="1:211" ht="21" customHeight="1">
      <c r="A38" s="145"/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  <c r="U38" s="146"/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  <c r="BI38" s="146"/>
      <c r="BJ38" s="146"/>
      <c r="BK38" s="146"/>
      <c r="BL38" s="146"/>
      <c r="BM38" s="146"/>
      <c r="BN38" s="146"/>
      <c r="BO38" s="146"/>
      <c r="BP38" s="146"/>
      <c r="BQ38" s="146"/>
      <c r="BR38" s="146"/>
      <c r="BS38" s="146"/>
      <c r="BT38" s="146"/>
      <c r="BU38" s="146"/>
      <c r="BV38" s="146"/>
      <c r="BW38" s="146"/>
      <c r="BX38" s="146"/>
      <c r="BY38" s="146"/>
      <c r="BZ38" s="146"/>
      <c r="CA38" s="146"/>
      <c r="CB38" s="146"/>
      <c r="CC38" s="146"/>
      <c r="CD38" s="146"/>
      <c r="CE38" s="146"/>
      <c r="CF38" s="146"/>
      <c r="CG38" s="146"/>
      <c r="CH38" s="146"/>
      <c r="CI38" s="146"/>
      <c r="CJ38" s="146"/>
      <c r="CK38" s="146"/>
      <c r="CL38" s="146"/>
      <c r="CM38" s="146"/>
      <c r="CN38" s="146"/>
      <c r="CO38" s="146"/>
      <c r="CP38" s="146"/>
      <c r="CQ38" s="146"/>
      <c r="CR38" s="146"/>
      <c r="CS38" s="146"/>
      <c r="CT38" s="146"/>
      <c r="CU38" s="146"/>
      <c r="CV38" s="146"/>
      <c r="CW38" s="146"/>
      <c r="CX38" s="146"/>
      <c r="CY38" s="146"/>
      <c r="CZ38" s="146"/>
      <c r="DA38" s="146"/>
      <c r="DB38" s="146"/>
      <c r="DC38" s="146"/>
      <c r="DD38" s="146"/>
      <c r="DE38" s="146"/>
      <c r="DF38" s="146"/>
      <c r="DG38" s="146"/>
      <c r="DH38" s="146"/>
      <c r="DI38" s="146"/>
      <c r="DJ38" s="146"/>
      <c r="DK38" s="146"/>
      <c r="DL38" s="146"/>
      <c r="DM38" s="146"/>
      <c r="DN38" s="146"/>
      <c r="DO38" s="146"/>
      <c r="DP38" s="146"/>
      <c r="DQ38" s="146"/>
      <c r="DR38" s="146"/>
      <c r="DS38" s="146"/>
      <c r="DT38" s="146"/>
      <c r="DU38" s="146"/>
      <c r="DV38" s="146"/>
      <c r="DW38" s="146"/>
      <c r="DX38" s="146"/>
      <c r="DY38" s="146"/>
      <c r="DZ38" s="146"/>
      <c r="EA38" s="146"/>
      <c r="EB38" s="146"/>
      <c r="EC38" s="146"/>
      <c r="ED38" s="146"/>
      <c r="EE38" s="146"/>
      <c r="EF38" s="146"/>
      <c r="EG38" s="146"/>
      <c r="EH38" s="146"/>
      <c r="EI38" s="146"/>
      <c r="EJ38" s="146"/>
      <c r="EK38" s="146"/>
      <c r="EL38" s="146"/>
      <c r="EM38" s="146"/>
      <c r="EN38" s="146"/>
      <c r="EO38" s="146"/>
      <c r="EP38" s="146"/>
      <c r="EQ38" s="146"/>
      <c r="ER38" s="146"/>
      <c r="ES38" s="146"/>
      <c r="ET38" s="146"/>
      <c r="EU38" s="146"/>
      <c r="EV38" s="146"/>
      <c r="EW38" s="146"/>
      <c r="EX38" s="146"/>
      <c r="EY38" s="146"/>
      <c r="EZ38" s="146"/>
      <c r="FA38" s="146"/>
      <c r="FB38" s="146"/>
      <c r="FC38" s="146"/>
      <c r="FD38" s="146"/>
      <c r="FE38" s="146"/>
      <c r="FF38" s="146"/>
      <c r="FG38" s="146"/>
      <c r="FH38" s="146"/>
      <c r="FI38" s="146"/>
      <c r="FJ38" s="146"/>
      <c r="FK38" s="146"/>
      <c r="FL38" s="146"/>
      <c r="FM38" s="146"/>
      <c r="FN38" s="146"/>
      <c r="FO38" s="146"/>
      <c r="FP38" s="146"/>
      <c r="FQ38" s="146"/>
      <c r="FR38" s="146"/>
      <c r="FS38" s="146"/>
      <c r="FT38" s="146"/>
      <c r="FU38" s="146"/>
      <c r="FV38" s="146"/>
      <c r="FW38" s="146"/>
      <c r="FX38" s="146"/>
      <c r="FY38" s="146"/>
      <c r="FZ38" s="146"/>
      <c r="GA38" s="146"/>
      <c r="GB38" s="146"/>
      <c r="GC38" s="146"/>
      <c r="GD38" s="146"/>
      <c r="GE38" s="146"/>
      <c r="GF38" s="146"/>
      <c r="GG38" s="146"/>
      <c r="GH38" s="146"/>
      <c r="GI38" s="146"/>
      <c r="GJ38" s="146"/>
      <c r="GK38" s="146"/>
      <c r="GL38" s="146"/>
      <c r="GM38" s="146"/>
      <c r="GN38" s="146"/>
      <c r="GO38" s="146"/>
      <c r="GP38" s="146"/>
      <c r="GQ38" s="146"/>
      <c r="GR38" s="146"/>
      <c r="GS38" s="146"/>
      <c r="GT38" s="146"/>
      <c r="GU38" s="146"/>
      <c r="GV38" s="146"/>
      <c r="GW38" s="146"/>
      <c r="GX38" s="147"/>
      <c r="GY38" s="147"/>
      <c r="GZ38" s="147"/>
      <c r="HA38" s="147"/>
      <c r="HB38" s="147"/>
      <c r="HC38" s="147"/>
    </row>
    <row r="39" spans="1:211" ht="21" customHeight="1">
      <c r="A39" s="145"/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  <c r="BK39" s="146"/>
      <c r="BL39" s="146"/>
      <c r="BM39" s="146"/>
      <c r="BN39" s="146"/>
      <c r="BO39" s="146"/>
      <c r="BP39" s="146"/>
      <c r="BQ39" s="146"/>
      <c r="BR39" s="146"/>
      <c r="BS39" s="146"/>
      <c r="BT39" s="146"/>
      <c r="BU39" s="146"/>
      <c r="BV39" s="146"/>
      <c r="BW39" s="146"/>
      <c r="BX39" s="146"/>
      <c r="BY39" s="146"/>
      <c r="BZ39" s="146"/>
      <c r="CA39" s="146"/>
      <c r="CB39" s="146"/>
      <c r="CC39" s="146"/>
      <c r="CD39" s="146"/>
      <c r="CE39" s="146"/>
      <c r="CF39" s="146"/>
      <c r="CG39" s="146"/>
      <c r="CH39" s="146"/>
      <c r="CI39" s="146"/>
      <c r="CJ39" s="146"/>
      <c r="CK39" s="146"/>
      <c r="CL39" s="146"/>
      <c r="CM39" s="146"/>
      <c r="CN39" s="146"/>
      <c r="CO39" s="146"/>
      <c r="CP39" s="146"/>
      <c r="CQ39" s="146"/>
      <c r="CR39" s="146"/>
      <c r="CS39" s="146"/>
      <c r="CT39" s="146"/>
      <c r="CU39" s="146"/>
      <c r="CV39" s="146"/>
      <c r="CW39" s="146"/>
      <c r="CX39" s="146"/>
      <c r="CY39" s="146"/>
      <c r="CZ39" s="146"/>
      <c r="DA39" s="146"/>
      <c r="DB39" s="146"/>
      <c r="DC39" s="146"/>
      <c r="DD39" s="146"/>
      <c r="DE39" s="146"/>
      <c r="DF39" s="146"/>
      <c r="DG39" s="146"/>
      <c r="DH39" s="146"/>
      <c r="DI39" s="146"/>
      <c r="DJ39" s="146"/>
      <c r="DK39" s="146"/>
      <c r="DL39" s="146"/>
      <c r="DM39" s="146"/>
      <c r="DN39" s="146"/>
      <c r="DO39" s="146"/>
      <c r="DP39" s="146"/>
      <c r="DQ39" s="146"/>
      <c r="DR39" s="146"/>
      <c r="DS39" s="146"/>
      <c r="DT39" s="146"/>
      <c r="DU39" s="146"/>
      <c r="DV39" s="146"/>
      <c r="DW39" s="146"/>
      <c r="DX39" s="146"/>
      <c r="DY39" s="146"/>
      <c r="DZ39" s="146"/>
      <c r="EA39" s="146"/>
      <c r="EB39" s="146"/>
      <c r="EC39" s="146"/>
      <c r="ED39" s="146"/>
      <c r="EE39" s="146"/>
      <c r="EF39" s="146"/>
      <c r="EG39" s="146"/>
      <c r="EH39" s="146"/>
      <c r="EI39" s="146"/>
      <c r="EJ39" s="146"/>
      <c r="EK39" s="146"/>
      <c r="EL39" s="146"/>
      <c r="EM39" s="146"/>
      <c r="EN39" s="146"/>
      <c r="EO39" s="146"/>
      <c r="EP39" s="146"/>
      <c r="EQ39" s="146"/>
      <c r="ER39" s="146"/>
      <c r="ES39" s="146"/>
      <c r="ET39" s="146"/>
      <c r="EU39" s="146"/>
      <c r="EV39" s="146"/>
      <c r="EW39" s="146"/>
      <c r="EX39" s="146"/>
      <c r="EY39" s="146"/>
      <c r="EZ39" s="146"/>
      <c r="FA39" s="146"/>
      <c r="FB39" s="146"/>
      <c r="FC39" s="146"/>
      <c r="FD39" s="146"/>
      <c r="FE39" s="146"/>
      <c r="FF39" s="146"/>
      <c r="FG39" s="146"/>
      <c r="FH39" s="146"/>
      <c r="FI39" s="146"/>
      <c r="FJ39" s="146"/>
      <c r="FK39" s="146"/>
      <c r="FL39" s="146"/>
      <c r="FM39" s="146"/>
      <c r="FN39" s="146"/>
      <c r="FO39" s="146"/>
      <c r="FP39" s="146"/>
      <c r="FQ39" s="146"/>
      <c r="FR39" s="146"/>
      <c r="FS39" s="146"/>
      <c r="FT39" s="146"/>
      <c r="FU39" s="146"/>
      <c r="FV39" s="146"/>
      <c r="FW39" s="146"/>
      <c r="FX39" s="146"/>
      <c r="FY39" s="146"/>
      <c r="FZ39" s="146"/>
      <c r="GA39" s="146"/>
      <c r="GB39" s="146"/>
      <c r="GC39" s="146"/>
      <c r="GD39" s="146"/>
      <c r="GE39" s="146"/>
      <c r="GF39" s="146"/>
      <c r="GG39" s="146"/>
      <c r="GH39" s="146"/>
      <c r="GI39" s="146"/>
      <c r="GJ39" s="146"/>
      <c r="GK39" s="146"/>
      <c r="GL39" s="146"/>
      <c r="GM39" s="146"/>
      <c r="GN39" s="146"/>
      <c r="GO39" s="146"/>
      <c r="GP39" s="146"/>
      <c r="GQ39" s="146"/>
      <c r="GR39" s="146"/>
      <c r="GS39" s="146"/>
      <c r="GT39" s="146"/>
      <c r="GU39" s="146"/>
      <c r="GV39" s="146"/>
      <c r="GW39" s="146"/>
      <c r="GX39" s="147"/>
      <c r="GY39" s="147"/>
      <c r="GZ39" s="147"/>
      <c r="HA39" s="147"/>
      <c r="HB39" s="147"/>
      <c r="HC39" s="147"/>
    </row>
    <row r="40" spans="1:211" ht="18.75">
      <c r="A40" s="142"/>
      <c r="B40" s="142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3"/>
      <c r="Y40" s="143"/>
      <c r="Z40" s="143"/>
      <c r="AA40" s="143"/>
      <c r="AB40" s="143"/>
      <c r="AC40" s="143"/>
      <c r="AD40" s="143"/>
      <c r="AE40" s="143"/>
      <c r="AF40" s="143"/>
      <c r="AG40" s="143"/>
      <c r="AH40" s="143"/>
      <c r="AI40" s="144"/>
      <c r="AJ40" s="144"/>
      <c r="AK40" s="144"/>
      <c r="AL40" s="144"/>
      <c r="AM40" s="144"/>
      <c r="AN40" s="144"/>
      <c r="AO40" s="144"/>
      <c r="AP40" s="144"/>
      <c r="AQ40" s="144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4"/>
      <c r="BC40" s="144"/>
      <c r="BD40" s="144"/>
      <c r="BE40" s="144"/>
      <c r="BF40" s="144"/>
      <c r="BG40" s="144"/>
      <c r="BH40" s="144"/>
      <c r="BI40" s="144"/>
      <c r="BJ40" s="144"/>
      <c r="BK40" s="143"/>
      <c r="BL40" s="143"/>
      <c r="BM40" s="143"/>
      <c r="BN40" s="143"/>
      <c r="BO40" s="143"/>
      <c r="BP40" s="143"/>
      <c r="BQ40" s="143"/>
      <c r="BR40" s="143"/>
      <c r="BS40" s="143"/>
      <c r="BT40" s="143"/>
      <c r="BU40" s="143"/>
      <c r="BV40" s="143"/>
      <c r="BW40" s="143"/>
      <c r="BX40" s="143"/>
    </row>
    <row r="42" spans="1:211">
      <c r="A42" s="148" t="s">
        <v>172</v>
      </c>
    </row>
    <row r="43" spans="1:211">
      <c r="A43" s="148" t="s">
        <v>173</v>
      </c>
    </row>
  </sheetData>
  <sheetProtection formatCells="0" formatColumns="0" formatRows="0" insertColumns="0" insertRows="0" insertHyperlinks="0" deleteColumns="0" deleteRows="0" sort="0" autoFilter="0" pivotTables="0"/>
  <mergeCells count="497">
    <mergeCell ref="AD2:AH2"/>
    <mergeCell ref="AI2:AK2"/>
    <mergeCell ref="AL2:AN2"/>
    <mergeCell ref="AO2:AQ2"/>
    <mergeCell ref="AR2:AV2"/>
    <mergeCell ref="AW2:BA2"/>
    <mergeCell ref="A1:HC1"/>
    <mergeCell ref="A2:A4"/>
    <mergeCell ref="B2:D2"/>
    <mergeCell ref="E2:G2"/>
    <mergeCell ref="H2:J2"/>
    <mergeCell ref="K2:O2"/>
    <mergeCell ref="P2:R2"/>
    <mergeCell ref="S2:U2"/>
    <mergeCell ref="V2:X2"/>
    <mergeCell ref="Y2:AC2"/>
    <mergeCell ref="BB2:BD2"/>
    <mergeCell ref="BE2:BG2"/>
    <mergeCell ref="BH2:BJ2"/>
    <mergeCell ref="BK2:BO2"/>
    <mergeCell ref="BP2:BT2"/>
    <mergeCell ref="BU2:BU4"/>
    <mergeCell ref="BE3:BE4"/>
    <mergeCell ref="BF3:BF4"/>
    <mergeCell ref="DK2:DM2"/>
    <mergeCell ref="CW3:CW4"/>
    <mergeCell ref="CX3:CX4"/>
    <mergeCell ref="CY3:CY4"/>
    <mergeCell ref="CZ3:CZ4"/>
    <mergeCell ref="BV2:BZ2"/>
    <mergeCell ref="CA2:CE2"/>
    <mergeCell ref="CF2:CH2"/>
    <mergeCell ref="CI2:CM2"/>
    <mergeCell ref="CN2:CP2"/>
    <mergeCell ref="CQ2:CU2"/>
    <mergeCell ref="CA3:CA4"/>
    <mergeCell ref="CB3:CB4"/>
    <mergeCell ref="CC3:CC4"/>
    <mergeCell ref="CJ3:CJ4"/>
    <mergeCell ref="CK3:CK4"/>
    <mergeCell ref="FK3:FK4"/>
    <mergeCell ref="FL3:FL4"/>
    <mergeCell ref="EJ2:EL2"/>
    <mergeCell ref="EM2:EQ2"/>
    <mergeCell ref="ER2:EV2"/>
    <mergeCell ref="EW2:EY2"/>
    <mergeCell ref="EZ2:FB2"/>
    <mergeCell ref="FC2:FE2"/>
    <mergeCell ref="DN2:DP2"/>
    <mergeCell ref="DQ2:DS2"/>
    <mergeCell ref="DT2:DX2"/>
    <mergeCell ref="DY2:EC2"/>
    <mergeCell ref="ED2:EF2"/>
    <mergeCell ref="EG2:EI2"/>
    <mergeCell ref="DN3:DN4"/>
    <mergeCell ref="DO3:DO4"/>
    <mergeCell ref="DP3:DP4"/>
    <mergeCell ref="DQ3:DQ4"/>
    <mergeCell ref="DR3:DR4"/>
    <mergeCell ref="DS3:DS4"/>
    <mergeCell ref="EN3:EN4"/>
    <mergeCell ref="EO3:EO4"/>
    <mergeCell ref="EP3:EQ3"/>
    <mergeCell ref="ER3:ER4"/>
    <mergeCell ref="GX2:HB2"/>
    <mergeCell ref="HC2:HC4"/>
    <mergeCell ref="B3:B4"/>
    <mergeCell ref="C3:C4"/>
    <mergeCell ref="D3:D4"/>
    <mergeCell ref="E3:E4"/>
    <mergeCell ref="F3:F4"/>
    <mergeCell ref="G3:G4"/>
    <mergeCell ref="H3:H4"/>
    <mergeCell ref="I3:I4"/>
    <mergeCell ref="FZ2:GD2"/>
    <mergeCell ref="GE2:GG2"/>
    <mergeCell ref="GH2:GJ2"/>
    <mergeCell ref="GK2:GM2"/>
    <mergeCell ref="GN2:GR2"/>
    <mergeCell ref="GS2:GW2"/>
    <mergeCell ref="FF2:FJ2"/>
    <mergeCell ref="FK2:FO2"/>
    <mergeCell ref="FP2:FP4"/>
    <mergeCell ref="FQ2:FS2"/>
    <mergeCell ref="FT2:FV2"/>
    <mergeCell ref="FW2:FY2"/>
    <mergeCell ref="FH3:FH4"/>
    <mergeCell ref="FI3:FJ3"/>
    <mergeCell ref="Q3:Q4"/>
    <mergeCell ref="R3:R4"/>
    <mergeCell ref="S3:S4"/>
    <mergeCell ref="T3:T4"/>
    <mergeCell ref="U3:U4"/>
    <mergeCell ref="V3:V4"/>
    <mergeCell ref="J3:J4"/>
    <mergeCell ref="K3:K4"/>
    <mergeCell ref="L3:L4"/>
    <mergeCell ref="M3:M4"/>
    <mergeCell ref="N3:O3"/>
    <mergeCell ref="P3:P4"/>
    <mergeCell ref="AD3:AD4"/>
    <mergeCell ref="AE3:AE4"/>
    <mergeCell ref="AF3:AF4"/>
    <mergeCell ref="AG3:AH3"/>
    <mergeCell ref="AI3:AI4"/>
    <mergeCell ref="AJ3:AJ4"/>
    <mergeCell ref="W3:W4"/>
    <mergeCell ref="X3:X4"/>
    <mergeCell ref="Y3:Y4"/>
    <mergeCell ref="Z3:Z4"/>
    <mergeCell ref="AA3:AA4"/>
    <mergeCell ref="AB3:AC3"/>
    <mergeCell ref="AQ3:AQ4"/>
    <mergeCell ref="AR3:AR4"/>
    <mergeCell ref="AS3:AS4"/>
    <mergeCell ref="AT3:AT4"/>
    <mergeCell ref="AU3:AV3"/>
    <mergeCell ref="AW3:AW4"/>
    <mergeCell ref="AK3:AK4"/>
    <mergeCell ref="AL3:AL4"/>
    <mergeCell ref="AM3:AM4"/>
    <mergeCell ref="AN3:AN4"/>
    <mergeCell ref="AO3:AO4"/>
    <mergeCell ref="AP3:AP4"/>
    <mergeCell ref="AX3:AX4"/>
    <mergeCell ref="AY3:AY4"/>
    <mergeCell ref="AZ3:BA3"/>
    <mergeCell ref="BB3:BB4"/>
    <mergeCell ref="BC3:BC4"/>
    <mergeCell ref="BD3:BD4"/>
    <mergeCell ref="BX3:BX4"/>
    <mergeCell ref="BY3:BY4"/>
    <mergeCell ref="BZ3:BZ4"/>
    <mergeCell ref="BP3:BP4"/>
    <mergeCell ref="BQ3:BQ4"/>
    <mergeCell ref="BR3:BR4"/>
    <mergeCell ref="BS3:BT3"/>
    <mergeCell ref="BV3:BV4"/>
    <mergeCell ref="BW3:BW4"/>
    <mergeCell ref="BG3:BG4"/>
    <mergeCell ref="BH3:BH4"/>
    <mergeCell ref="BI3:BI4"/>
    <mergeCell ref="BJ3:BJ4"/>
    <mergeCell ref="BK3:BK4"/>
    <mergeCell ref="BL3:BL4"/>
    <mergeCell ref="BM3:BM4"/>
    <mergeCell ref="BN3:BO3"/>
    <mergeCell ref="CL3:CL4"/>
    <mergeCell ref="CM3:CM4"/>
    <mergeCell ref="CN3:CN4"/>
    <mergeCell ref="CO3:CO4"/>
    <mergeCell ref="CD3:CD4"/>
    <mergeCell ref="CE3:CE4"/>
    <mergeCell ref="CF3:CF4"/>
    <mergeCell ref="CG3:CG4"/>
    <mergeCell ref="CH3:CH4"/>
    <mergeCell ref="CI3:CI4"/>
    <mergeCell ref="DA3:DA4"/>
    <mergeCell ref="DB3:DB4"/>
    <mergeCell ref="DC3:DC4"/>
    <mergeCell ref="DD3:DD4"/>
    <mergeCell ref="DE3:DE4"/>
    <mergeCell ref="DF3:DF4"/>
    <mergeCell ref="CP3:CP4"/>
    <mergeCell ref="CQ3:CQ4"/>
    <mergeCell ref="CR3:CR4"/>
    <mergeCell ref="CS3:CS4"/>
    <mergeCell ref="CT3:CT4"/>
    <mergeCell ref="CU3:CU4"/>
    <mergeCell ref="CV2:CV4"/>
    <mergeCell ref="CW2:CY2"/>
    <mergeCell ref="CZ2:DB2"/>
    <mergeCell ref="DC2:DE2"/>
    <mergeCell ref="DF2:DJ2"/>
    <mergeCell ref="DG3:DG4"/>
    <mergeCell ref="DH3:DH4"/>
    <mergeCell ref="DI3:DJ3"/>
    <mergeCell ref="DK3:DK4"/>
    <mergeCell ref="DL3:DL4"/>
    <mergeCell ref="DM3:DM4"/>
    <mergeCell ref="EA3:EA4"/>
    <mergeCell ref="EB3:EC3"/>
    <mergeCell ref="ED3:ED4"/>
    <mergeCell ref="EE3:EE4"/>
    <mergeCell ref="EF3:EF4"/>
    <mergeCell ref="EG3:EG4"/>
    <mergeCell ref="DT3:DT4"/>
    <mergeCell ref="DU3:DU4"/>
    <mergeCell ref="DV3:DV4"/>
    <mergeCell ref="DW3:DX3"/>
    <mergeCell ref="DY3:DY4"/>
    <mergeCell ref="DZ3:DZ4"/>
    <mergeCell ref="ES3:ES4"/>
    <mergeCell ref="ET3:ET4"/>
    <mergeCell ref="EH3:EH4"/>
    <mergeCell ref="EI3:EI4"/>
    <mergeCell ref="EJ3:EJ4"/>
    <mergeCell ref="EK3:EK4"/>
    <mergeCell ref="EL3:EL4"/>
    <mergeCell ref="EM3:EM4"/>
    <mergeCell ref="FB3:FB4"/>
    <mergeCell ref="FC3:FC4"/>
    <mergeCell ref="FD3:FD4"/>
    <mergeCell ref="FE3:FE4"/>
    <mergeCell ref="FF3:FF4"/>
    <mergeCell ref="FG3:FG4"/>
    <mergeCell ref="EU3:EV3"/>
    <mergeCell ref="EW3:EW4"/>
    <mergeCell ref="EX3:EX4"/>
    <mergeCell ref="EY3:EY4"/>
    <mergeCell ref="EZ3:EZ4"/>
    <mergeCell ref="FA3:FA4"/>
    <mergeCell ref="FU3:FU4"/>
    <mergeCell ref="FV3:FV4"/>
    <mergeCell ref="FW3:FW4"/>
    <mergeCell ref="FX3:FX4"/>
    <mergeCell ref="FY3:FY4"/>
    <mergeCell ref="FZ3:FZ4"/>
    <mergeCell ref="FM3:FM4"/>
    <mergeCell ref="FN3:FO3"/>
    <mergeCell ref="FQ3:FQ4"/>
    <mergeCell ref="FR3:FR4"/>
    <mergeCell ref="FS3:FS4"/>
    <mergeCell ref="FT3:FT4"/>
    <mergeCell ref="GH3:GH4"/>
    <mergeCell ref="GI3:GI4"/>
    <mergeCell ref="GJ3:GJ4"/>
    <mergeCell ref="GK3:GK4"/>
    <mergeCell ref="GL3:GL4"/>
    <mergeCell ref="GM3:GM4"/>
    <mergeCell ref="GA3:GA4"/>
    <mergeCell ref="GB3:GB4"/>
    <mergeCell ref="GC3:GD3"/>
    <mergeCell ref="GE3:GE4"/>
    <mergeCell ref="GF3:GF4"/>
    <mergeCell ref="GG3:GG4"/>
    <mergeCell ref="GU3:GU4"/>
    <mergeCell ref="GV3:GW3"/>
    <mergeCell ref="GX3:GX4"/>
    <mergeCell ref="GY3:GY4"/>
    <mergeCell ref="GZ3:GZ4"/>
    <mergeCell ref="HA3:HB3"/>
    <mergeCell ref="GN3:GN4"/>
    <mergeCell ref="GO3:GO4"/>
    <mergeCell ref="GP3:GP4"/>
    <mergeCell ref="GQ3:GR3"/>
    <mergeCell ref="GS3:GS4"/>
    <mergeCell ref="GT3:GT4"/>
    <mergeCell ref="AD19:AH19"/>
    <mergeCell ref="AI19:AK19"/>
    <mergeCell ref="AL19:AN19"/>
    <mergeCell ref="AO19:AQ19"/>
    <mergeCell ref="AR19:AV19"/>
    <mergeCell ref="AW19:BA19"/>
    <mergeCell ref="A18:HC18"/>
    <mergeCell ref="A19:A21"/>
    <mergeCell ref="B19:D19"/>
    <mergeCell ref="E19:G19"/>
    <mergeCell ref="H19:J19"/>
    <mergeCell ref="K19:O19"/>
    <mergeCell ref="P19:R19"/>
    <mergeCell ref="S19:U19"/>
    <mergeCell ref="V19:X19"/>
    <mergeCell ref="Y19:AC19"/>
    <mergeCell ref="BB19:BD19"/>
    <mergeCell ref="BE19:BG19"/>
    <mergeCell ref="BH19:BJ19"/>
    <mergeCell ref="BK19:BO19"/>
    <mergeCell ref="BP19:BT19"/>
    <mergeCell ref="BU19:BU21"/>
    <mergeCell ref="BE20:BE21"/>
    <mergeCell ref="BF20:BF21"/>
    <mergeCell ref="DK19:DM19"/>
    <mergeCell ref="CW20:CW21"/>
    <mergeCell ref="CX20:CX21"/>
    <mergeCell ref="CY20:CY21"/>
    <mergeCell ref="CZ20:CZ21"/>
    <mergeCell ref="BV19:BZ19"/>
    <mergeCell ref="CA19:CE19"/>
    <mergeCell ref="CF19:CH19"/>
    <mergeCell ref="CI19:CM19"/>
    <mergeCell ref="CN19:CP19"/>
    <mergeCell ref="CQ19:CU19"/>
    <mergeCell ref="CA20:CA21"/>
    <mergeCell ref="CB20:CB21"/>
    <mergeCell ref="CC20:CC21"/>
    <mergeCell ref="CJ20:CJ21"/>
    <mergeCell ref="CK20:CK21"/>
    <mergeCell ref="FK20:FK21"/>
    <mergeCell ref="FL20:FL21"/>
    <mergeCell ref="EJ19:EL19"/>
    <mergeCell ref="EM19:EQ19"/>
    <mergeCell ref="ER19:EV19"/>
    <mergeCell ref="EW19:EY19"/>
    <mergeCell ref="EZ19:FB19"/>
    <mergeCell ref="FC19:FE19"/>
    <mergeCell ref="DN19:DP19"/>
    <mergeCell ref="DQ19:DS19"/>
    <mergeCell ref="DT19:DX19"/>
    <mergeCell ref="DY19:EC19"/>
    <mergeCell ref="ED19:EF19"/>
    <mergeCell ref="EG19:EI19"/>
    <mergeCell ref="DN20:DN21"/>
    <mergeCell ref="DO20:DO21"/>
    <mergeCell ref="DP20:DP21"/>
    <mergeCell ref="DQ20:DQ21"/>
    <mergeCell ref="DR20:DR21"/>
    <mergeCell ref="DS20:DS21"/>
    <mergeCell ref="EN20:EN21"/>
    <mergeCell ref="EO20:EO21"/>
    <mergeCell ref="EP20:EQ20"/>
    <mergeCell ref="ER20:ER21"/>
    <mergeCell ref="GX19:HB19"/>
    <mergeCell ref="HC19:HC21"/>
    <mergeCell ref="B20:B21"/>
    <mergeCell ref="C20:C21"/>
    <mergeCell ref="D20:D21"/>
    <mergeCell ref="E20:E21"/>
    <mergeCell ref="F20:F21"/>
    <mergeCell ref="G20:G21"/>
    <mergeCell ref="H20:H21"/>
    <mergeCell ref="I20:I21"/>
    <mergeCell ref="FZ19:GD19"/>
    <mergeCell ref="GE19:GG19"/>
    <mergeCell ref="GH19:GJ19"/>
    <mergeCell ref="GK19:GM19"/>
    <mergeCell ref="GN19:GR19"/>
    <mergeCell ref="GS19:GW19"/>
    <mergeCell ref="FF19:FJ19"/>
    <mergeCell ref="FK19:FO19"/>
    <mergeCell ref="FP19:FP21"/>
    <mergeCell ref="FQ19:FS19"/>
    <mergeCell ref="FT19:FV19"/>
    <mergeCell ref="FW19:FY19"/>
    <mergeCell ref="FH20:FH21"/>
    <mergeCell ref="FI20:FJ20"/>
    <mergeCell ref="Q20:Q21"/>
    <mergeCell ref="R20:R21"/>
    <mergeCell ref="S20:S21"/>
    <mergeCell ref="T20:T21"/>
    <mergeCell ref="U20:U21"/>
    <mergeCell ref="V20:V21"/>
    <mergeCell ref="J20:J21"/>
    <mergeCell ref="K20:K21"/>
    <mergeCell ref="L20:L21"/>
    <mergeCell ref="M20:M21"/>
    <mergeCell ref="N20:O20"/>
    <mergeCell ref="P20:P21"/>
    <mergeCell ref="AD20:AD21"/>
    <mergeCell ref="AE20:AE21"/>
    <mergeCell ref="AF20:AF21"/>
    <mergeCell ref="AG20:AH20"/>
    <mergeCell ref="AI20:AI21"/>
    <mergeCell ref="AJ20:AJ21"/>
    <mergeCell ref="W20:W21"/>
    <mergeCell ref="X20:X21"/>
    <mergeCell ref="Y20:Y21"/>
    <mergeCell ref="Z20:Z21"/>
    <mergeCell ref="AA20:AA21"/>
    <mergeCell ref="AB20:AC20"/>
    <mergeCell ref="AQ20:AQ21"/>
    <mergeCell ref="AR20:AR21"/>
    <mergeCell ref="AS20:AS21"/>
    <mergeCell ref="AT20:AT21"/>
    <mergeCell ref="AU20:AV20"/>
    <mergeCell ref="AW20:AW21"/>
    <mergeCell ref="AK20:AK21"/>
    <mergeCell ref="AL20:AL21"/>
    <mergeCell ref="AM20:AM21"/>
    <mergeCell ref="AN20:AN21"/>
    <mergeCell ref="AO20:AO21"/>
    <mergeCell ref="AP20:AP21"/>
    <mergeCell ref="AX20:AX21"/>
    <mergeCell ref="AY20:AY21"/>
    <mergeCell ref="AZ20:BA20"/>
    <mergeCell ref="BB20:BB21"/>
    <mergeCell ref="BC20:BC21"/>
    <mergeCell ref="BD20:BD21"/>
    <mergeCell ref="BX20:BX21"/>
    <mergeCell ref="BY20:BY21"/>
    <mergeCell ref="BZ20:BZ21"/>
    <mergeCell ref="BP20:BP21"/>
    <mergeCell ref="BQ20:BQ21"/>
    <mergeCell ref="BR20:BR21"/>
    <mergeCell ref="BS20:BT20"/>
    <mergeCell ref="BV20:BV21"/>
    <mergeCell ref="BW20:BW21"/>
    <mergeCell ref="BG20:BG21"/>
    <mergeCell ref="BH20:BH21"/>
    <mergeCell ref="BI20:BI21"/>
    <mergeCell ref="BJ20:BJ21"/>
    <mergeCell ref="BK20:BK21"/>
    <mergeCell ref="BL20:BL21"/>
    <mergeCell ref="BM20:BM21"/>
    <mergeCell ref="BN20:BO20"/>
    <mergeCell ref="CL20:CL21"/>
    <mergeCell ref="CM20:CM21"/>
    <mergeCell ref="CN20:CN21"/>
    <mergeCell ref="CO20:CO21"/>
    <mergeCell ref="CD20:CD21"/>
    <mergeCell ref="CE20:CE21"/>
    <mergeCell ref="CF20:CF21"/>
    <mergeCell ref="CG20:CG21"/>
    <mergeCell ref="CH20:CH21"/>
    <mergeCell ref="CI20:CI21"/>
    <mergeCell ref="DA20:DA21"/>
    <mergeCell ref="DB20:DB21"/>
    <mergeCell ref="DC20:DC21"/>
    <mergeCell ref="DD20:DD21"/>
    <mergeCell ref="DE20:DE21"/>
    <mergeCell ref="DF20:DF21"/>
    <mergeCell ref="CP20:CP21"/>
    <mergeCell ref="CQ20:CQ21"/>
    <mergeCell ref="CR20:CR21"/>
    <mergeCell ref="CS20:CS21"/>
    <mergeCell ref="CT20:CT21"/>
    <mergeCell ref="CU20:CU21"/>
    <mergeCell ref="CV19:CV21"/>
    <mergeCell ref="CW19:CY19"/>
    <mergeCell ref="CZ19:DB19"/>
    <mergeCell ref="DC19:DE19"/>
    <mergeCell ref="DF19:DJ19"/>
    <mergeCell ref="DG20:DG21"/>
    <mergeCell ref="DH20:DH21"/>
    <mergeCell ref="DI20:DJ20"/>
    <mergeCell ref="DK20:DK21"/>
    <mergeCell ref="DL20:DL21"/>
    <mergeCell ref="DM20:DM21"/>
    <mergeCell ref="EA20:EA21"/>
    <mergeCell ref="EB20:EC20"/>
    <mergeCell ref="ED20:ED21"/>
    <mergeCell ref="EE20:EE21"/>
    <mergeCell ref="EF20:EF21"/>
    <mergeCell ref="EG20:EG21"/>
    <mergeCell ref="DT20:DT21"/>
    <mergeCell ref="DU20:DU21"/>
    <mergeCell ref="DV20:DV21"/>
    <mergeCell ref="DW20:DX20"/>
    <mergeCell ref="DY20:DY21"/>
    <mergeCell ref="DZ20:DZ21"/>
    <mergeCell ref="ES20:ES21"/>
    <mergeCell ref="ET20:ET21"/>
    <mergeCell ref="EH20:EH21"/>
    <mergeCell ref="EI20:EI21"/>
    <mergeCell ref="EJ20:EJ21"/>
    <mergeCell ref="EK20:EK21"/>
    <mergeCell ref="EL20:EL21"/>
    <mergeCell ref="EM20:EM21"/>
    <mergeCell ref="FB20:FB21"/>
    <mergeCell ref="FC20:FC21"/>
    <mergeCell ref="FD20:FD21"/>
    <mergeCell ref="FE20:FE21"/>
    <mergeCell ref="FF20:FF21"/>
    <mergeCell ref="FG20:FG21"/>
    <mergeCell ref="EU20:EV20"/>
    <mergeCell ref="EW20:EW21"/>
    <mergeCell ref="EX20:EX21"/>
    <mergeCell ref="EY20:EY21"/>
    <mergeCell ref="EZ20:EZ21"/>
    <mergeCell ref="FA20:FA21"/>
    <mergeCell ref="GG20:GG21"/>
    <mergeCell ref="FU20:FU21"/>
    <mergeCell ref="FV20:FV21"/>
    <mergeCell ref="FW20:FW21"/>
    <mergeCell ref="FX20:FX21"/>
    <mergeCell ref="FY20:FY21"/>
    <mergeCell ref="FZ20:FZ21"/>
    <mergeCell ref="FM20:FM21"/>
    <mergeCell ref="FN20:FO20"/>
    <mergeCell ref="FQ20:FQ21"/>
    <mergeCell ref="FR20:FR21"/>
    <mergeCell ref="FS20:FS21"/>
    <mergeCell ref="FT20:FT21"/>
    <mergeCell ref="A29:HC29"/>
    <mergeCell ref="GU20:GU21"/>
    <mergeCell ref="GV20:GW20"/>
    <mergeCell ref="GX20:GX21"/>
    <mergeCell ref="GY20:GY21"/>
    <mergeCell ref="GZ20:GZ21"/>
    <mergeCell ref="HA20:HB20"/>
    <mergeCell ref="GN20:GN21"/>
    <mergeCell ref="GO20:GO21"/>
    <mergeCell ref="GP20:GP21"/>
    <mergeCell ref="GQ20:GR20"/>
    <mergeCell ref="GS20:GS21"/>
    <mergeCell ref="GT20:GT21"/>
    <mergeCell ref="GH20:GH21"/>
    <mergeCell ref="GI20:GI21"/>
    <mergeCell ref="GJ20:GJ21"/>
    <mergeCell ref="GK20:GK21"/>
    <mergeCell ref="GL20:GL21"/>
    <mergeCell ref="GM20:GM21"/>
    <mergeCell ref="GA20:GA21"/>
    <mergeCell ref="GB20:GB21"/>
    <mergeCell ref="GC20:GD20"/>
    <mergeCell ref="GE20:GE21"/>
    <mergeCell ref="GF20:GF21"/>
  </mergeCells>
  <printOptions horizontalCentered="1"/>
  <pageMargins left="0.31496062992125984" right="0.31496062992125984" top="0.74803149606299213" bottom="0.74803149606299213" header="0" footer="0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zoomScale="80" zoomScaleNormal="80" workbookViewId="0">
      <selection sqref="A1:R1"/>
    </sheetView>
  </sheetViews>
  <sheetFormatPr defaultColWidth="0.85546875" defaultRowHeight="15"/>
  <cols>
    <col min="1" max="1" width="6.5703125" style="2" customWidth="1"/>
    <col min="2" max="2" width="29.85546875" style="3" customWidth="1"/>
    <col min="3" max="3" width="12.28515625" style="3" customWidth="1"/>
    <col min="4" max="4" width="8.7109375" style="3" customWidth="1"/>
    <col min="5" max="5" width="11.42578125" style="3" customWidth="1"/>
    <col min="6" max="6" width="8.7109375" style="3" customWidth="1"/>
    <col min="7" max="7" width="11.42578125" style="3" customWidth="1"/>
    <col min="8" max="8" width="8.85546875" style="3" customWidth="1"/>
    <col min="9" max="9" width="11.42578125" style="3" customWidth="1"/>
    <col min="10" max="10" width="8.7109375" style="3" customWidth="1"/>
    <col min="11" max="11" width="11.42578125" style="3" customWidth="1"/>
    <col min="12" max="12" width="8.7109375" style="3" customWidth="1"/>
    <col min="13" max="13" width="11.42578125" style="3" customWidth="1"/>
    <col min="14" max="14" width="8.7109375" style="3" customWidth="1"/>
    <col min="15" max="15" width="11.5703125" style="3" customWidth="1"/>
    <col min="16" max="16" width="8.7109375" style="3" customWidth="1"/>
    <col min="17" max="17" width="11.28515625" style="3" customWidth="1"/>
    <col min="18" max="18" width="12.42578125" style="3" customWidth="1"/>
    <col min="19" max="16384" width="0.85546875" style="3"/>
  </cols>
  <sheetData>
    <row r="1" spans="1:18" s="1" customFormat="1" ht="21" customHeight="1">
      <c r="A1" s="183" t="s">
        <v>99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1:18" ht="13.5" customHeight="1">
      <c r="E2" s="4"/>
      <c r="F2" s="184"/>
      <c r="G2" s="184"/>
      <c r="H2" s="184"/>
      <c r="I2" s="13"/>
      <c r="J2" s="13"/>
      <c r="K2" s="13"/>
      <c r="L2" s="13"/>
      <c r="M2" s="13"/>
      <c r="N2" s="13"/>
      <c r="O2" s="13"/>
      <c r="P2" s="13"/>
      <c r="Q2" s="13"/>
    </row>
    <row r="3" spans="1:18" s="5" customFormat="1" ht="30" customHeight="1">
      <c r="A3" s="185" t="s">
        <v>0</v>
      </c>
      <c r="B3" s="187" t="s">
        <v>1</v>
      </c>
      <c r="C3" s="187" t="s">
        <v>2</v>
      </c>
      <c r="D3" s="187" t="s">
        <v>3</v>
      </c>
      <c r="E3" s="189" t="s">
        <v>4</v>
      </c>
      <c r="F3" s="190"/>
      <c r="G3" s="189" t="s">
        <v>5</v>
      </c>
      <c r="H3" s="191"/>
      <c r="I3" s="189" t="s">
        <v>95</v>
      </c>
      <c r="J3" s="191"/>
      <c r="K3" s="189" t="s">
        <v>96</v>
      </c>
      <c r="L3" s="191"/>
      <c r="M3" s="189" t="s">
        <v>97</v>
      </c>
      <c r="N3" s="191"/>
      <c r="O3" s="189" t="s">
        <v>102</v>
      </c>
      <c r="P3" s="191"/>
      <c r="Q3" s="187" t="s">
        <v>110</v>
      </c>
      <c r="R3" s="187" t="s">
        <v>6</v>
      </c>
    </row>
    <row r="4" spans="1:18" s="5" customFormat="1" ht="30">
      <c r="A4" s="186"/>
      <c r="B4" s="188"/>
      <c r="C4" s="188"/>
      <c r="D4" s="188"/>
      <c r="E4" s="17" t="s">
        <v>7</v>
      </c>
      <c r="F4" s="17" t="s">
        <v>8</v>
      </c>
      <c r="G4" s="17" t="s">
        <v>7</v>
      </c>
      <c r="H4" s="17" t="s">
        <v>8</v>
      </c>
      <c r="I4" s="17" t="s">
        <v>7</v>
      </c>
      <c r="J4" s="17" t="s">
        <v>8</v>
      </c>
      <c r="K4" s="17" t="s">
        <v>7</v>
      </c>
      <c r="L4" s="17" t="s">
        <v>8</v>
      </c>
      <c r="M4" s="17" t="s">
        <v>7</v>
      </c>
      <c r="N4" s="17" t="s">
        <v>8</v>
      </c>
      <c r="O4" s="17" t="s">
        <v>7</v>
      </c>
      <c r="P4" s="42" t="s">
        <v>103</v>
      </c>
      <c r="Q4" s="194"/>
      <c r="R4" s="188"/>
    </row>
    <row r="5" spans="1:18" s="5" customFormat="1" ht="15.75">
      <c r="A5" s="22">
        <v>1</v>
      </c>
      <c r="B5" s="17">
        <v>2</v>
      </c>
      <c r="C5" s="17">
        <v>3</v>
      </c>
      <c r="D5" s="17">
        <f>C5+1</f>
        <v>4</v>
      </c>
      <c r="E5" s="17">
        <f t="shared" ref="E5:H5" si="0">D5+1</f>
        <v>5</v>
      </c>
      <c r="F5" s="17">
        <f t="shared" si="0"/>
        <v>6</v>
      </c>
      <c r="G5" s="17">
        <f t="shared" si="0"/>
        <v>7</v>
      </c>
      <c r="H5" s="17">
        <f t="shared" si="0"/>
        <v>8</v>
      </c>
      <c r="I5" s="17">
        <v>9</v>
      </c>
      <c r="J5" s="17">
        <v>10</v>
      </c>
      <c r="K5" s="17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17">
        <v>18</v>
      </c>
    </row>
    <row r="6" spans="1:18" s="5" customFormat="1" ht="30" customHeight="1">
      <c r="A6" s="34">
        <v>1</v>
      </c>
      <c r="B6" s="35" t="s">
        <v>9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5" customFormat="1" ht="30" customHeight="1">
      <c r="A7" s="22" t="s">
        <v>10</v>
      </c>
      <c r="B7" s="25" t="s">
        <v>11</v>
      </c>
      <c r="C7" s="17" t="s">
        <v>12</v>
      </c>
      <c r="D7" s="20">
        <f t="shared" ref="D7:H7" si="1">D8+D9+D10</f>
        <v>9115</v>
      </c>
      <c r="E7" s="17">
        <f t="shared" si="1"/>
        <v>6326</v>
      </c>
      <c r="F7" s="17">
        <f t="shared" si="1"/>
        <v>7790</v>
      </c>
      <c r="G7" s="17">
        <f t="shared" si="1"/>
        <v>5512</v>
      </c>
      <c r="H7" s="17">
        <f t="shared" si="1"/>
        <v>6928</v>
      </c>
      <c r="I7" s="17">
        <f t="shared" ref="I7:J7" si="2">I8+I9+I10</f>
        <v>5561</v>
      </c>
      <c r="J7" s="17">
        <f t="shared" si="2"/>
        <v>6698</v>
      </c>
      <c r="K7" s="17">
        <f t="shared" ref="K7:L7" si="3">K8+K9+K10</f>
        <v>5654</v>
      </c>
      <c r="L7" s="17">
        <f t="shared" si="3"/>
        <v>6330</v>
      </c>
      <c r="M7" s="17">
        <f t="shared" ref="M7:O7" si="4">M8+M9+M10</f>
        <v>5550</v>
      </c>
      <c r="N7" s="17">
        <f t="shared" si="4"/>
        <v>6766</v>
      </c>
      <c r="O7" s="17">
        <f t="shared" si="4"/>
        <v>5305</v>
      </c>
      <c r="P7" s="17">
        <f t="shared" ref="P7:Q7" si="5">P8+P9+P10</f>
        <v>6310</v>
      </c>
      <c r="Q7" s="17">
        <f t="shared" si="5"/>
        <v>6310</v>
      </c>
      <c r="R7" s="17"/>
    </row>
    <row r="8" spans="1:18" s="5" customFormat="1" ht="30">
      <c r="A8" s="30" t="s">
        <v>13</v>
      </c>
      <c r="B8" s="33" t="s">
        <v>14</v>
      </c>
      <c r="C8" s="28" t="s">
        <v>12</v>
      </c>
      <c r="D8" s="31">
        <v>9115</v>
      </c>
      <c r="E8" s="28">
        <v>6326</v>
      </c>
      <c r="F8" s="31">
        <v>7790</v>
      </c>
      <c r="G8" s="28">
        <v>5512</v>
      </c>
      <c r="H8" s="31">
        <v>6928</v>
      </c>
      <c r="I8" s="28">
        <v>5561</v>
      </c>
      <c r="J8" s="31">
        <v>6698</v>
      </c>
      <c r="K8" s="28">
        <v>5654</v>
      </c>
      <c r="L8" s="31">
        <v>6330</v>
      </c>
      <c r="M8" s="28">
        <v>5550</v>
      </c>
      <c r="N8" s="28">
        <v>6766</v>
      </c>
      <c r="O8" s="28">
        <v>5305</v>
      </c>
      <c r="P8" s="28">
        <v>6310</v>
      </c>
      <c r="Q8" s="28">
        <v>6310</v>
      </c>
      <c r="R8" s="18"/>
    </row>
    <row r="9" spans="1:18" s="5" customFormat="1" ht="15.75" hidden="1">
      <c r="A9" s="22" t="s">
        <v>15</v>
      </c>
      <c r="B9" s="26" t="s">
        <v>16</v>
      </c>
      <c r="C9" s="17" t="s">
        <v>12</v>
      </c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s="5" customFormat="1" ht="47.25" hidden="1" customHeight="1">
      <c r="A10" s="22" t="s">
        <v>17</v>
      </c>
      <c r="B10" s="26" t="s">
        <v>18</v>
      </c>
      <c r="C10" s="17" t="s">
        <v>12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s="5" customFormat="1" ht="30">
      <c r="A11" s="22" t="s">
        <v>19</v>
      </c>
      <c r="B11" s="25" t="s">
        <v>20</v>
      </c>
      <c r="C11" s="17" t="s">
        <v>12</v>
      </c>
      <c r="D11" s="17">
        <f t="shared" ref="D11:F11" si="6">SUM(D8)</f>
        <v>9115</v>
      </c>
      <c r="E11" s="17">
        <f t="shared" si="6"/>
        <v>6326</v>
      </c>
      <c r="F11" s="17">
        <f t="shared" si="6"/>
        <v>7790</v>
      </c>
      <c r="G11" s="17">
        <f t="shared" ref="G11:N11" si="7">SUM(G8)</f>
        <v>5512</v>
      </c>
      <c r="H11" s="17">
        <f t="shared" si="7"/>
        <v>6928</v>
      </c>
      <c r="I11" s="17">
        <f t="shared" si="7"/>
        <v>5561</v>
      </c>
      <c r="J11" s="17">
        <f t="shared" si="7"/>
        <v>6698</v>
      </c>
      <c r="K11" s="17">
        <f t="shared" si="7"/>
        <v>5654</v>
      </c>
      <c r="L11" s="17">
        <f t="shared" si="7"/>
        <v>6330</v>
      </c>
      <c r="M11" s="17">
        <f t="shared" si="7"/>
        <v>5550</v>
      </c>
      <c r="N11" s="17">
        <f t="shared" si="7"/>
        <v>6766</v>
      </c>
      <c r="O11" s="17">
        <f t="shared" ref="O11:Q11" si="8">SUM(O8)</f>
        <v>5305</v>
      </c>
      <c r="P11" s="17">
        <f t="shared" si="8"/>
        <v>6310</v>
      </c>
      <c r="Q11" s="17">
        <f t="shared" si="8"/>
        <v>6310</v>
      </c>
      <c r="R11" s="17"/>
    </row>
    <row r="12" spans="1:18" s="5" customFormat="1" ht="30">
      <c r="A12" s="22" t="s">
        <v>21</v>
      </c>
      <c r="B12" s="25" t="s">
        <v>22</v>
      </c>
      <c r="C12" s="17" t="s">
        <v>12</v>
      </c>
      <c r="D12" s="20">
        <f>D7-D20</f>
        <v>8202.0400000000009</v>
      </c>
      <c r="E12" s="20">
        <f t="shared" ref="E12:H12" si="9">E7-E20</f>
        <v>5450</v>
      </c>
      <c r="F12" s="20">
        <f t="shared" si="9"/>
        <v>6978</v>
      </c>
      <c r="G12" s="20">
        <f t="shared" si="9"/>
        <v>5005</v>
      </c>
      <c r="H12" s="20">
        <f t="shared" si="9"/>
        <v>6087</v>
      </c>
      <c r="I12" s="20">
        <f t="shared" ref="I12:J12" si="10">I7-I20</f>
        <v>5004</v>
      </c>
      <c r="J12" s="20">
        <f t="shared" si="10"/>
        <v>5667</v>
      </c>
      <c r="K12" s="20">
        <f t="shared" ref="K12:L12" si="11">K7-K20</f>
        <v>4968</v>
      </c>
      <c r="L12" s="20">
        <f t="shared" si="11"/>
        <v>5145</v>
      </c>
      <c r="M12" s="20">
        <f t="shared" ref="M12:O12" si="12">M7-M20</f>
        <v>4696</v>
      </c>
      <c r="N12" s="20">
        <f t="shared" ref="N12:Q12" si="13">N7-N20</f>
        <v>5363</v>
      </c>
      <c r="O12" s="20">
        <f t="shared" si="12"/>
        <v>4489</v>
      </c>
      <c r="P12" s="20">
        <f t="shared" si="13"/>
        <v>5140</v>
      </c>
      <c r="Q12" s="20">
        <f t="shared" si="13"/>
        <v>5140</v>
      </c>
      <c r="R12" s="17"/>
    </row>
    <row r="13" spans="1:18" s="5" customFormat="1" ht="28.5">
      <c r="A13" s="34" t="s">
        <v>23</v>
      </c>
      <c r="B13" s="35" t="s">
        <v>24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8" s="5" customFormat="1" ht="30">
      <c r="A14" s="22" t="s">
        <v>25</v>
      </c>
      <c r="B14" s="25" t="s">
        <v>26</v>
      </c>
      <c r="C14" s="17" t="s">
        <v>12</v>
      </c>
      <c r="D14" s="20">
        <f>SUM(D12)</f>
        <v>8202.0400000000009</v>
      </c>
      <c r="E14" s="20">
        <f t="shared" ref="E14:N14" si="14">SUM(E12)</f>
        <v>5450</v>
      </c>
      <c r="F14" s="20">
        <f t="shared" si="14"/>
        <v>6978</v>
      </c>
      <c r="G14" s="20">
        <f t="shared" si="14"/>
        <v>5005</v>
      </c>
      <c r="H14" s="20">
        <f t="shared" si="14"/>
        <v>6087</v>
      </c>
      <c r="I14" s="20">
        <f t="shared" si="14"/>
        <v>5004</v>
      </c>
      <c r="J14" s="20">
        <f t="shared" si="14"/>
        <v>5667</v>
      </c>
      <c r="K14" s="20">
        <f t="shared" si="14"/>
        <v>4968</v>
      </c>
      <c r="L14" s="20">
        <f t="shared" si="14"/>
        <v>5145</v>
      </c>
      <c r="M14" s="20">
        <f t="shared" si="14"/>
        <v>4696</v>
      </c>
      <c r="N14" s="20">
        <f t="shared" si="14"/>
        <v>5363</v>
      </c>
      <c r="O14" s="20">
        <f t="shared" ref="O14:Q14" si="15">SUM(O12)</f>
        <v>4489</v>
      </c>
      <c r="P14" s="20">
        <f t="shared" si="15"/>
        <v>5140</v>
      </c>
      <c r="Q14" s="20">
        <f t="shared" si="15"/>
        <v>5140</v>
      </c>
      <c r="R14" s="17"/>
    </row>
    <row r="15" spans="1:18" s="5" customFormat="1" ht="30" customHeight="1">
      <c r="A15" s="30" t="s">
        <v>27</v>
      </c>
      <c r="B15" s="27" t="s">
        <v>28</v>
      </c>
      <c r="C15" s="28" t="s">
        <v>12</v>
      </c>
      <c r="D15" s="31">
        <f>SUM(D14)</f>
        <v>8202.0400000000009</v>
      </c>
      <c r="E15" s="31">
        <f t="shared" ref="E15:N15" si="16">SUM(E14)</f>
        <v>5450</v>
      </c>
      <c r="F15" s="31">
        <f t="shared" si="16"/>
        <v>6978</v>
      </c>
      <c r="G15" s="31">
        <f t="shared" si="16"/>
        <v>5005</v>
      </c>
      <c r="H15" s="31">
        <f t="shared" si="16"/>
        <v>6087</v>
      </c>
      <c r="I15" s="31">
        <f t="shared" si="16"/>
        <v>5004</v>
      </c>
      <c r="J15" s="31">
        <f t="shared" si="16"/>
        <v>5667</v>
      </c>
      <c r="K15" s="31">
        <f t="shared" si="16"/>
        <v>4968</v>
      </c>
      <c r="L15" s="31">
        <f t="shared" si="16"/>
        <v>5145</v>
      </c>
      <c r="M15" s="31">
        <f t="shared" si="16"/>
        <v>4696</v>
      </c>
      <c r="N15" s="31">
        <f t="shared" si="16"/>
        <v>5363</v>
      </c>
      <c r="O15" s="31">
        <f t="shared" ref="O15:Q15" si="17">SUM(O14)</f>
        <v>4489</v>
      </c>
      <c r="P15" s="31">
        <f t="shared" si="17"/>
        <v>5140</v>
      </c>
      <c r="Q15" s="31">
        <f t="shared" si="17"/>
        <v>5140</v>
      </c>
      <c r="R15" s="28"/>
    </row>
    <row r="16" spans="1:18" s="5" customFormat="1" ht="15.75" hidden="1">
      <c r="A16" s="22" t="s">
        <v>29</v>
      </c>
      <c r="B16" s="26" t="s">
        <v>30</v>
      </c>
      <c r="C16" s="17" t="s">
        <v>12</v>
      </c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s="5" customFormat="1" ht="61.5" hidden="1" customHeight="1">
      <c r="A17" s="22" t="s">
        <v>31</v>
      </c>
      <c r="B17" s="26" t="s">
        <v>32</v>
      </c>
      <c r="C17" s="17" t="s">
        <v>12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s="5" customFormat="1" ht="30" customHeight="1">
      <c r="A18" s="22" t="s">
        <v>33</v>
      </c>
      <c r="B18" s="25" t="s">
        <v>34</v>
      </c>
      <c r="C18" s="17" t="s">
        <v>12</v>
      </c>
      <c r="D18" s="20">
        <v>3823.08</v>
      </c>
      <c r="E18" s="17">
        <v>1100</v>
      </c>
      <c r="F18" s="17">
        <v>2796</v>
      </c>
      <c r="G18" s="17">
        <v>999</v>
      </c>
      <c r="H18" s="17">
        <v>2098</v>
      </c>
      <c r="I18" s="17">
        <v>998</v>
      </c>
      <c r="J18" s="17">
        <v>1905</v>
      </c>
      <c r="K18" s="17">
        <v>979</v>
      </c>
      <c r="L18" s="17">
        <v>1578</v>
      </c>
      <c r="M18" s="17">
        <v>925</v>
      </c>
      <c r="N18" s="17">
        <v>1707</v>
      </c>
      <c r="O18" s="17">
        <v>889</v>
      </c>
      <c r="P18" s="20">
        <f>SUM(P12-P25)</f>
        <v>1540</v>
      </c>
      <c r="Q18" s="20">
        <f>SUM(Q12-Q25)</f>
        <v>1540</v>
      </c>
      <c r="R18" s="17"/>
    </row>
    <row r="19" spans="1:18" s="5" customFormat="1" ht="30">
      <c r="A19" s="22"/>
      <c r="B19" s="27" t="s">
        <v>100</v>
      </c>
      <c r="C19" s="28" t="s">
        <v>75</v>
      </c>
      <c r="D19" s="18">
        <f>SUM(D18/D14)</f>
        <v>0.46611330839644766</v>
      </c>
      <c r="E19" s="18">
        <f t="shared" ref="E19:N19" si="18">SUM(E18/E14)</f>
        <v>0.20183486238532111</v>
      </c>
      <c r="F19" s="18">
        <f t="shared" si="18"/>
        <v>0.40068787618228718</v>
      </c>
      <c r="G19" s="18">
        <f t="shared" si="18"/>
        <v>0.1996003996003996</v>
      </c>
      <c r="H19" s="18">
        <f t="shared" si="18"/>
        <v>0.34466896665023822</v>
      </c>
      <c r="I19" s="18">
        <f t="shared" si="18"/>
        <v>0.19944044764188648</v>
      </c>
      <c r="J19" s="18">
        <f t="shared" si="18"/>
        <v>0.33615669666490205</v>
      </c>
      <c r="K19" s="18">
        <f t="shared" si="18"/>
        <v>0.197061191626409</v>
      </c>
      <c r="L19" s="18">
        <f t="shared" si="18"/>
        <v>0.30670553935860057</v>
      </c>
      <c r="M19" s="18">
        <f t="shared" si="18"/>
        <v>0.19697614991482112</v>
      </c>
      <c r="N19" s="18">
        <f t="shared" si="18"/>
        <v>0.31829200074585118</v>
      </c>
      <c r="O19" s="18">
        <f t="shared" ref="O19:Q19" si="19">SUM(O18/O14)</f>
        <v>0.19803965248384942</v>
      </c>
      <c r="P19" s="18">
        <f t="shared" si="19"/>
        <v>0.29961089494163423</v>
      </c>
      <c r="Q19" s="18">
        <f t="shared" si="19"/>
        <v>0.29961089494163423</v>
      </c>
      <c r="R19" s="28"/>
    </row>
    <row r="20" spans="1:18" s="5" customFormat="1" ht="30">
      <c r="A20" s="22" t="s">
        <v>35</v>
      </c>
      <c r="B20" s="25" t="s">
        <v>36</v>
      </c>
      <c r="C20" s="17" t="s">
        <v>12</v>
      </c>
      <c r="D20" s="20">
        <v>912.96</v>
      </c>
      <c r="E20" s="17">
        <v>876</v>
      </c>
      <c r="F20" s="17">
        <v>812</v>
      </c>
      <c r="G20" s="17">
        <v>507</v>
      </c>
      <c r="H20" s="17">
        <v>841</v>
      </c>
      <c r="I20" s="17">
        <v>557</v>
      </c>
      <c r="J20" s="17">
        <v>1031</v>
      </c>
      <c r="K20" s="17">
        <v>686</v>
      </c>
      <c r="L20" s="17">
        <v>1185</v>
      </c>
      <c r="M20" s="17">
        <v>854</v>
      </c>
      <c r="N20" s="17">
        <v>1403</v>
      </c>
      <c r="O20" s="17">
        <v>816</v>
      </c>
      <c r="P20" s="17">
        <v>1170</v>
      </c>
      <c r="Q20" s="17">
        <v>1170</v>
      </c>
      <c r="R20" s="17"/>
    </row>
    <row r="21" spans="1:18" s="5" customFormat="1" ht="30">
      <c r="A21" s="22"/>
      <c r="B21" s="27" t="s">
        <v>101</v>
      </c>
      <c r="C21" s="28" t="s">
        <v>75</v>
      </c>
      <c r="D21" s="18">
        <f>SUM(D20/D7)</f>
        <v>0.1001601755348327</v>
      </c>
      <c r="E21" s="18">
        <f t="shared" ref="E21:N21" si="20">SUM(E20/E7)</f>
        <v>0.13847613025608599</v>
      </c>
      <c r="F21" s="18">
        <f t="shared" si="20"/>
        <v>0.10423620025673941</v>
      </c>
      <c r="G21" s="18">
        <f t="shared" si="20"/>
        <v>9.1981132075471692E-2</v>
      </c>
      <c r="H21" s="18">
        <f t="shared" si="20"/>
        <v>0.12139145496535797</v>
      </c>
      <c r="I21" s="18">
        <f t="shared" si="20"/>
        <v>0.10016184139543248</v>
      </c>
      <c r="J21" s="18">
        <f t="shared" si="20"/>
        <v>0.1539265452373843</v>
      </c>
      <c r="K21" s="18">
        <f t="shared" si="20"/>
        <v>0.12133003183586841</v>
      </c>
      <c r="L21" s="18">
        <f t="shared" si="20"/>
        <v>0.1872037914691943</v>
      </c>
      <c r="M21" s="18">
        <f t="shared" si="20"/>
        <v>0.15387387387387388</v>
      </c>
      <c r="N21" s="18">
        <f t="shared" si="20"/>
        <v>0.2073603310671002</v>
      </c>
      <c r="O21" s="18">
        <f t="shared" ref="O21:Q21" si="21">SUM(O20/O7)</f>
        <v>0.15381715362865223</v>
      </c>
      <c r="P21" s="18">
        <f t="shared" si="21"/>
        <v>0.18541996830427893</v>
      </c>
      <c r="Q21" s="18">
        <f t="shared" si="21"/>
        <v>0.18541996830427893</v>
      </c>
      <c r="R21" s="28"/>
    </row>
    <row r="22" spans="1:18" s="5" customFormat="1" ht="30" hidden="1">
      <c r="A22" s="22" t="s">
        <v>37</v>
      </c>
      <c r="B22" s="25" t="s">
        <v>38</v>
      </c>
      <c r="C22" s="17" t="s">
        <v>12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s="5" customFormat="1" ht="30" hidden="1" customHeight="1">
      <c r="A23" s="22" t="s">
        <v>39</v>
      </c>
      <c r="B23" s="25" t="s">
        <v>40</v>
      </c>
      <c r="C23" s="17" t="s">
        <v>12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s="5" customFormat="1" ht="30" customHeight="1">
      <c r="A24" s="34" t="s">
        <v>41</v>
      </c>
      <c r="B24" s="35" t="s">
        <v>42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</row>
    <row r="25" spans="1:18" s="5" customFormat="1" ht="30">
      <c r="A25" s="22" t="s">
        <v>43</v>
      </c>
      <c r="B25" s="25" t="s">
        <v>44</v>
      </c>
      <c r="C25" s="17" t="s">
        <v>12</v>
      </c>
      <c r="D25" s="20">
        <f t="shared" ref="D25:H25" si="22">D26+D27</f>
        <v>4379.3</v>
      </c>
      <c r="E25" s="17">
        <f t="shared" si="22"/>
        <v>4350</v>
      </c>
      <c r="F25" s="20">
        <f t="shared" si="22"/>
        <v>4181.7</v>
      </c>
      <c r="G25" s="17">
        <f t="shared" si="22"/>
        <v>4006</v>
      </c>
      <c r="H25" s="17">
        <f t="shared" si="22"/>
        <v>3989</v>
      </c>
      <c r="I25" s="17">
        <f t="shared" ref="I25:J25" si="23">I26+I27</f>
        <v>4006</v>
      </c>
      <c r="J25" s="17">
        <f t="shared" si="23"/>
        <v>3762</v>
      </c>
      <c r="K25" s="17">
        <f t="shared" ref="K25:L25" si="24">K26+K27</f>
        <v>3990</v>
      </c>
      <c r="L25" s="17">
        <f t="shared" si="24"/>
        <v>3566</v>
      </c>
      <c r="M25" s="17">
        <f t="shared" ref="M25:N25" si="25">M26+M27</f>
        <v>3771</v>
      </c>
      <c r="N25" s="17">
        <f t="shared" si="25"/>
        <v>3656</v>
      </c>
      <c r="O25" s="17">
        <f t="shared" ref="O25:Q25" si="26">O26+O27</f>
        <v>3600</v>
      </c>
      <c r="P25" s="17">
        <f t="shared" si="26"/>
        <v>3600</v>
      </c>
      <c r="Q25" s="17">
        <f t="shared" si="26"/>
        <v>3600</v>
      </c>
      <c r="R25" s="17"/>
    </row>
    <row r="26" spans="1:18" s="5" customFormat="1" ht="30" customHeight="1">
      <c r="A26" s="30" t="s">
        <v>45</v>
      </c>
      <c r="B26" s="33" t="s">
        <v>106</v>
      </c>
      <c r="C26" s="28" t="s">
        <v>12</v>
      </c>
      <c r="D26" s="31">
        <v>2454.6</v>
      </c>
      <c r="E26" s="28">
        <v>2822</v>
      </c>
      <c r="F26" s="31">
        <v>2712.5</v>
      </c>
      <c r="G26" s="28">
        <v>2596</v>
      </c>
      <c r="H26" s="28">
        <v>2433</v>
      </c>
      <c r="I26" s="28">
        <v>2596</v>
      </c>
      <c r="J26" s="28">
        <v>2671</v>
      </c>
      <c r="K26" s="28">
        <v>2873</v>
      </c>
      <c r="L26" s="28">
        <v>2603</v>
      </c>
      <c r="M26" s="28">
        <v>2753</v>
      </c>
      <c r="N26" s="28">
        <v>2741</v>
      </c>
      <c r="O26" s="28">
        <v>2628</v>
      </c>
      <c r="P26" s="28">
        <v>2699</v>
      </c>
      <c r="Q26" s="28">
        <v>2699</v>
      </c>
      <c r="R26" s="28"/>
    </row>
    <row r="27" spans="1:18" s="5" customFormat="1" ht="30" customHeight="1">
      <c r="A27" s="30" t="s">
        <v>46</v>
      </c>
      <c r="B27" s="33" t="s">
        <v>107</v>
      </c>
      <c r="C27" s="28" t="s">
        <v>12</v>
      </c>
      <c r="D27" s="31">
        <v>1924.7</v>
      </c>
      <c r="E27" s="28">
        <v>1528</v>
      </c>
      <c r="F27" s="31">
        <v>1469.2</v>
      </c>
      <c r="G27" s="28">
        <v>1410</v>
      </c>
      <c r="H27" s="28">
        <v>1556</v>
      </c>
      <c r="I27" s="28">
        <v>1410</v>
      </c>
      <c r="J27" s="28">
        <v>1091</v>
      </c>
      <c r="K27" s="28">
        <v>1117</v>
      </c>
      <c r="L27" s="28">
        <v>963</v>
      </c>
      <c r="M27" s="28">
        <v>1018</v>
      </c>
      <c r="N27" s="28">
        <v>915</v>
      </c>
      <c r="O27" s="28">
        <v>972</v>
      </c>
      <c r="P27" s="28">
        <v>901</v>
      </c>
      <c r="Q27" s="28">
        <v>901</v>
      </c>
      <c r="R27" s="28"/>
    </row>
    <row r="28" spans="1:18" s="5" customFormat="1" ht="30" hidden="1">
      <c r="A28" s="22" t="s">
        <v>47</v>
      </c>
      <c r="B28" s="25" t="s">
        <v>48</v>
      </c>
      <c r="C28" s="17" t="s">
        <v>12</v>
      </c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s="5" customFormat="1" ht="45" hidden="1">
      <c r="A29" s="22" t="s">
        <v>49</v>
      </c>
      <c r="B29" s="25" t="s">
        <v>50</v>
      </c>
      <c r="C29" s="17" t="s">
        <v>12</v>
      </c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s="5" customFormat="1" ht="15.75" hidden="1">
      <c r="A30" s="22" t="s">
        <v>51</v>
      </c>
      <c r="B30" s="26" t="s">
        <v>52</v>
      </c>
      <c r="C30" s="17" t="s">
        <v>12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s="5" customFormat="1" ht="30" customHeight="1">
      <c r="A31" s="22" t="s">
        <v>104</v>
      </c>
      <c r="B31" s="25" t="s">
        <v>53</v>
      </c>
      <c r="C31" s="17" t="s">
        <v>12</v>
      </c>
      <c r="D31" s="20">
        <f t="shared" ref="D31:H31" si="27">D32+D36</f>
        <v>4379.28</v>
      </c>
      <c r="E31" s="17">
        <f t="shared" si="27"/>
        <v>4350</v>
      </c>
      <c r="F31" s="20">
        <f t="shared" si="27"/>
        <v>4181.5</v>
      </c>
      <c r="G31" s="17">
        <f t="shared" si="27"/>
        <v>4006</v>
      </c>
      <c r="H31" s="17">
        <f t="shared" si="27"/>
        <v>3989</v>
      </c>
      <c r="I31" s="17">
        <f t="shared" ref="I31:J31" si="28">I32+I36</f>
        <v>4006</v>
      </c>
      <c r="J31" s="17">
        <f t="shared" si="28"/>
        <v>3762</v>
      </c>
      <c r="K31" s="17">
        <f t="shared" ref="K31:L31" si="29">K32+K36</f>
        <v>3990</v>
      </c>
      <c r="L31" s="17">
        <f t="shared" si="29"/>
        <v>3566</v>
      </c>
      <c r="M31" s="17">
        <f t="shared" ref="M31:O31" si="30">M32+M36</f>
        <v>3771</v>
      </c>
      <c r="N31" s="17">
        <f t="shared" ref="N31:Q31" si="31">N32+N36</f>
        <v>3656</v>
      </c>
      <c r="O31" s="17">
        <f t="shared" si="30"/>
        <v>3600</v>
      </c>
      <c r="P31" s="17">
        <f t="shared" si="31"/>
        <v>3600</v>
      </c>
      <c r="Q31" s="17">
        <f t="shared" si="31"/>
        <v>3600</v>
      </c>
      <c r="R31" s="17"/>
    </row>
    <row r="32" spans="1:18" s="5" customFormat="1" ht="30" hidden="1" customHeight="1">
      <c r="A32" s="22" t="s">
        <v>54</v>
      </c>
      <c r="B32" s="26" t="s">
        <v>55</v>
      </c>
      <c r="C32" s="17" t="s">
        <v>12</v>
      </c>
      <c r="D32" s="17">
        <f t="shared" ref="D32:H32" si="32">D33+D34+D35</f>
        <v>0</v>
      </c>
      <c r="E32" s="17">
        <f t="shared" si="32"/>
        <v>0</v>
      </c>
      <c r="F32" s="17">
        <f t="shared" si="32"/>
        <v>0</v>
      </c>
      <c r="G32" s="17">
        <f t="shared" si="32"/>
        <v>0</v>
      </c>
      <c r="H32" s="17">
        <f t="shared" si="32"/>
        <v>0</v>
      </c>
      <c r="I32" s="17">
        <f t="shared" ref="I32:J32" si="33">I33+I34+I35</f>
        <v>0</v>
      </c>
      <c r="J32" s="17">
        <f t="shared" si="33"/>
        <v>0</v>
      </c>
      <c r="K32" s="17">
        <f t="shared" ref="K32:L32" si="34">K33+K34+K35</f>
        <v>0</v>
      </c>
      <c r="L32" s="17">
        <f t="shared" si="34"/>
        <v>0</v>
      </c>
      <c r="M32" s="17">
        <f t="shared" ref="M32:O32" si="35">M33+M34+M35</f>
        <v>0</v>
      </c>
      <c r="N32" s="17">
        <f t="shared" ref="N32:P32" si="36">N33+N34+N35</f>
        <v>0</v>
      </c>
      <c r="O32" s="17">
        <f t="shared" si="35"/>
        <v>0</v>
      </c>
      <c r="P32" s="17">
        <f t="shared" si="36"/>
        <v>0</v>
      </c>
      <c r="Q32" s="17"/>
      <c r="R32" s="17"/>
    </row>
    <row r="33" spans="1:18" s="5" customFormat="1" ht="30" hidden="1" customHeight="1">
      <c r="A33" s="22" t="s">
        <v>56</v>
      </c>
      <c r="B33" s="29" t="s">
        <v>57</v>
      </c>
      <c r="C33" s="17" t="s">
        <v>12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s="5" customFormat="1" ht="30" hidden="1" customHeight="1">
      <c r="A34" s="22" t="s">
        <v>58</v>
      </c>
      <c r="B34" s="29" t="s">
        <v>59</v>
      </c>
      <c r="C34" s="17" t="s">
        <v>12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1:18" s="5" customFormat="1" ht="30" hidden="1" customHeight="1">
      <c r="A35" s="22" t="s">
        <v>60</v>
      </c>
      <c r="B35" s="29" t="s">
        <v>61</v>
      </c>
      <c r="C35" s="17" t="s">
        <v>12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s="5" customFormat="1" ht="30" hidden="1" customHeight="1">
      <c r="A36" s="30" t="s">
        <v>105</v>
      </c>
      <c r="B36" s="33" t="s">
        <v>62</v>
      </c>
      <c r="C36" s="28" t="s">
        <v>12</v>
      </c>
      <c r="D36" s="31">
        <f t="shared" ref="D36:H36" si="37">D37+D38+D39</f>
        <v>4379.28</v>
      </c>
      <c r="E36" s="28">
        <f t="shared" si="37"/>
        <v>4350</v>
      </c>
      <c r="F36" s="31">
        <f t="shared" si="37"/>
        <v>4181.5</v>
      </c>
      <c r="G36" s="28">
        <f t="shared" si="37"/>
        <v>4006</v>
      </c>
      <c r="H36" s="28">
        <f t="shared" si="37"/>
        <v>3989</v>
      </c>
      <c r="I36" s="28">
        <f t="shared" ref="I36:J36" si="38">I37+I38+I39</f>
        <v>4006</v>
      </c>
      <c r="J36" s="28">
        <f t="shared" si="38"/>
        <v>3762</v>
      </c>
      <c r="K36" s="28">
        <f t="shared" ref="K36:L36" si="39">K37+K38+K39</f>
        <v>3990</v>
      </c>
      <c r="L36" s="28">
        <f t="shared" si="39"/>
        <v>3566</v>
      </c>
      <c r="M36" s="28">
        <f t="shared" ref="M36:N36" si="40">M37+M38+M39</f>
        <v>3771</v>
      </c>
      <c r="N36" s="28">
        <f t="shared" si="40"/>
        <v>3656</v>
      </c>
      <c r="O36" s="28">
        <f t="shared" ref="O36:Q36" si="41">O37+O38+O39</f>
        <v>3600</v>
      </c>
      <c r="P36" s="28">
        <f t="shared" si="41"/>
        <v>3600</v>
      </c>
      <c r="Q36" s="28">
        <f t="shared" si="41"/>
        <v>3600</v>
      </c>
      <c r="R36" s="17"/>
    </row>
    <row r="37" spans="1:18" s="5" customFormat="1" ht="30" customHeight="1">
      <c r="A37" s="30" t="s">
        <v>85</v>
      </c>
      <c r="B37" s="33" t="s">
        <v>63</v>
      </c>
      <c r="C37" s="28" t="s">
        <v>12</v>
      </c>
      <c r="D37" s="32">
        <v>3093.98</v>
      </c>
      <c r="E37" s="28">
        <v>3100</v>
      </c>
      <c r="F37" s="31">
        <v>2975.5</v>
      </c>
      <c r="G37" s="28">
        <v>2800</v>
      </c>
      <c r="H37" s="28">
        <v>2781</v>
      </c>
      <c r="I37" s="28">
        <v>2445</v>
      </c>
      <c r="J37" s="28">
        <v>2378</v>
      </c>
      <c r="K37" s="28">
        <v>2429</v>
      </c>
      <c r="L37" s="28">
        <v>2311</v>
      </c>
      <c r="M37" s="28">
        <v>2380</v>
      </c>
      <c r="N37" s="28">
        <v>2448</v>
      </c>
      <c r="O37" s="28">
        <v>2360</v>
      </c>
      <c r="P37" s="28">
        <v>2392</v>
      </c>
      <c r="Q37" s="28">
        <v>2392</v>
      </c>
      <c r="R37" s="17"/>
    </row>
    <row r="38" spans="1:18" s="5" customFormat="1" ht="30" customHeight="1">
      <c r="A38" s="30" t="s">
        <v>108</v>
      </c>
      <c r="B38" s="33" t="s">
        <v>64</v>
      </c>
      <c r="C38" s="28" t="s">
        <v>12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17"/>
    </row>
    <row r="39" spans="1:18" s="5" customFormat="1" ht="30" customHeight="1">
      <c r="A39" s="30" t="s">
        <v>109</v>
      </c>
      <c r="B39" s="33" t="s">
        <v>65</v>
      </c>
      <c r="C39" s="28" t="s">
        <v>12</v>
      </c>
      <c r="D39" s="31">
        <v>1285.3</v>
      </c>
      <c r="E39" s="28">
        <v>1250</v>
      </c>
      <c r="F39" s="28">
        <v>1206</v>
      </c>
      <c r="G39" s="28">
        <v>1206</v>
      </c>
      <c r="H39" s="28">
        <v>1208</v>
      </c>
      <c r="I39" s="28">
        <v>1561</v>
      </c>
      <c r="J39" s="28">
        <v>1384</v>
      </c>
      <c r="K39" s="28">
        <v>1561</v>
      </c>
      <c r="L39" s="28">
        <v>1255</v>
      </c>
      <c r="M39" s="28">
        <v>1391</v>
      </c>
      <c r="N39" s="28">
        <v>1208</v>
      </c>
      <c r="O39" s="28">
        <v>1240</v>
      </c>
      <c r="P39" s="28">
        <v>1208</v>
      </c>
      <c r="Q39" s="28">
        <v>1208</v>
      </c>
      <c r="R39" s="17"/>
    </row>
    <row r="40" spans="1:18" s="5" customFormat="1" ht="32.25" hidden="1" customHeight="1">
      <c r="A40" s="23" t="s">
        <v>66</v>
      </c>
      <c r="B40" s="24" t="s">
        <v>67</v>
      </c>
      <c r="C40" s="17" t="s">
        <v>12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</row>
    <row r="41" spans="1:18" s="5" customFormat="1" ht="48.75" hidden="1" customHeight="1">
      <c r="A41" s="22" t="s">
        <v>68</v>
      </c>
      <c r="B41" s="26" t="s">
        <v>69</v>
      </c>
      <c r="C41" s="17" t="s">
        <v>12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/>
      <c r="R41" s="17"/>
    </row>
    <row r="42" spans="1:18" s="5" customFormat="1" ht="62.25" hidden="1" customHeight="1">
      <c r="A42" s="22" t="s">
        <v>70</v>
      </c>
      <c r="B42" s="26" t="s">
        <v>71</v>
      </c>
      <c r="C42" s="17" t="s">
        <v>12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</row>
    <row r="43" spans="1:18" s="5" customFormat="1" ht="72.75" hidden="1" customHeight="1">
      <c r="A43" s="23" t="s">
        <v>72</v>
      </c>
      <c r="B43" s="24" t="s">
        <v>73</v>
      </c>
      <c r="C43" s="17" t="s">
        <v>12</v>
      </c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</row>
    <row r="44" spans="1:18" s="5" customFormat="1" ht="28.5">
      <c r="A44" s="34" t="s">
        <v>66</v>
      </c>
      <c r="B44" s="35" t="s">
        <v>74</v>
      </c>
      <c r="C44" s="19" t="s">
        <v>75</v>
      </c>
      <c r="D44" s="19"/>
      <c r="E44" s="36">
        <f>SUM(E31/4586)</f>
        <v>0.94853903183602273</v>
      </c>
      <c r="F44" s="36">
        <f>SUM(F25/D25)</f>
        <v>0.95487863357157532</v>
      </c>
      <c r="G44" s="36">
        <f>SUM(G31/E31)</f>
        <v>0.92091954022988509</v>
      </c>
      <c r="H44" s="36">
        <f>SUM(H25/F25)</f>
        <v>0.95391826290742998</v>
      </c>
      <c r="I44" s="36">
        <f>SUM(I31/G31)</f>
        <v>1</v>
      </c>
      <c r="J44" s="36">
        <f>SUM(J25/H25)</f>
        <v>0.94309350714464779</v>
      </c>
      <c r="K44" s="36">
        <f>SUM(K31/I31)</f>
        <v>0.99600599101347975</v>
      </c>
      <c r="L44" s="36">
        <f>SUM(L25/J25)</f>
        <v>0.94790005316321102</v>
      </c>
      <c r="M44" s="36">
        <f>SUM(M31/K31)</f>
        <v>0.94511278195488724</v>
      </c>
      <c r="N44" s="36">
        <f>SUM(N25/L25)</f>
        <v>1.0252383623107122</v>
      </c>
      <c r="O44" s="36">
        <f>SUM(O31/M31)</f>
        <v>0.95465393794749398</v>
      </c>
      <c r="P44" s="36">
        <f>SUM(P25/N25)</f>
        <v>0.98468271334792123</v>
      </c>
      <c r="Q44" s="36">
        <f>SUM(Q25/P25)</f>
        <v>1</v>
      </c>
      <c r="R44" s="19"/>
    </row>
    <row r="45" spans="1:18" s="5" customFormat="1" ht="39" customHeight="1">
      <c r="A45" s="6"/>
      <c r="B45" s="192" t="s">
        <v>76</v>
      </c>
      <c r="C45" s="193"/>
      <c r="D45" s="39"/>
      <c r="E45" s="39"/>
      <c r="F45" s="39"/>
      <c r="G45" s="40"/>
      <c r="H45" s="15" t="s">
        <v>77</v>
      </c>
      <c r="I45" s="14"/>
      <c r="J45" s="9"/>
      <c r="K45" s="9"/>
      <c r="L45" s="9"/>
      <c r="M45" s="9"/>
      <c r="N45" s="9"/>
      <c r="O45" s="9"/>
      <c r="P45" s="9"/>
      <c r="Q45" s="9"/>
      <c r="R45" s="3"/>
    </row>
    <row r="46" spans="1:18" ht="15" customHeight="1">
      <c r="A46" s="182"/>
      <c r="B46" s="182"/>
      <c r="C46" s="7"/>
      <c r="D46" s="8"/>
      <c r="E46" s="8"/>
      <c r="F46" s="8"/>
      <c r="G46" s="7"/>
      <c r="H46" s="12"/>
      <c r="I46" s="12"/>
      <c r="J46" s="12"/>
      <c r="K46" s="12"/>
      <c r="L46" s="12"/>
      <c r="M46" s="12"/>
      <c r="N46" s="12"/>
      <c r="O46" s="16"/>
      <c r="P46" s="16"/>
      <c r="Q46" s="41"/>
      <c r="R46" s="8"/>
    </row>
  </sheetData>
  <mergeCells count="16">
    <mergeCell ref="A46:B46"/>
    <mergeCell ref="A1:R1"/>
    <mergeCell ref="F2:H2"/>
    <mergeCell ref="A3:A4"/>
    <mergeCell ref="B3:B4"/>
    <mergeCell ref="C3:C4"/>
    <mergeCell ref="D3:D4"/>
    <mergeCell ref="E3:F3"/>
    <mergeCell ref="G3:H3"/>
    <mergeCell ref="R3:R4"/>
    <mergeCell ref="I3:J3"/>
    <mergeCell ref="K3:L3"/>
    <mergeCell ref="M3:N3"/>
    <mergeCell ref="O3:P3"/>
    <mergeCell ref="B45:C45"/>
    <mergeCell ref="Q3:Q4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7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>
      <selection sqref="A1:R1"/>
    </sheetView>
  </sheetViews>
  <sheetFormatPr defaultColWidth="0.85546875" defaultRowHeight="15"/>
  <cols>
    <col min="1" max="1" width="6.5703125" style="2" customWidth="1"/>
    <col min="2" max="2" width="28" style="3" customWidth="1"/>
    <col min="3" max="3" width="12.28515625" style="3" customWidth="1"/>
    <col min="4" max="4" width="8.7109375" style="3" customWidth="1"/>
    <col min="5" max="5" width="11.42578125" style="3" customWidth="1"/>
    <col min="6" max="6" width="8.7109375" style="3" customWidth="1"/>
    <col min="7" max="7" width="11.42578125" style="3" customWidth="1"/>
    <col min="8" max="8" width="9.42578125" style="3" customWidth="1"/>
    <col min="9" max="9" width="11.42578125" style="3" customWidth="1"/>
    <col min="10" max="10" width="8.7109375" style="3" customWidth="1"/>
    <col min="11" max="11" width="11.42578125" style="3" customWidth="1"/>
    <col min="12" max="12" width="8.7109375" style="3" customWidth="1"/>
    <col min="13" max="13" width="11.42578125" style="3" customWidth="1"/>
    <col min="14" max="14" width="8.7109375" style="3" customWidth="1"/>
    <col min="15" max="15" width="11.42578125" style="3" customWidth="1"/>
    <col min="16" max="16" width="8.7109375" style="3" customWidth="1"/>
    <col min="17" max="17" width="11" style="3" customWidth="1"/>
    <col min="18" max="18" width="12" style="3" customWidth="1"/>
    <col min="19" max="16384" width="0.85546875" style="3"/>
  </cols>
  <sheetData>
    <row r="1" spans="1:18" s="1" customFormat="1" ht="21" customHeight="1">
      <c r="A1" s="183" t="s">
        <v>78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  <c r="O1" s="183"/>
      <c r="P1" s="183"/>
      <c r="Q1" s="183"/>
      <c r="R1" s="183"/>
    </row>
    <row r="2" spans="1:18" ht="13.5" customHeight="1">
      <c r="E2" s="4"/>
      <c r="F2" s="184"/>
      <c r="G2" s="184"/>
      <c r="H2" s="184"/>
      <c r="I2" s="13"/>
      <c r="J2" s="13"/>
      <c r="K2" s="13"/>
      <c r="L2" s="13"/>
      <c r="M2" s="13"/>
      <c r="N2" s="13"/>
      <c r="O2" s="13"/>
      <c r="P2" s="13"/>
      <c r="Q2" s="13"/>
    </row>
    <row r="3" spans="1:18" s="5" customFormat="1" ht="29.25" customHeight="1">
      <c r="A3" s="185" t="s">
        <v>0</v>
      </c>
      <c r="B3" s="187" t="s">
        <v>1</v>
      </c>
      <c r="C3" s="187" t="s">
        <v>2</v>
      </c>
      <c r="D3" s="187" t="s">
        <v>3</v>
      </c>
      <c r="E3" s="189" t="s">
        <v>4</v>
      </c>
      <c r="F3" s="190"/>
      <c r="G3" s="189" t="s">
        <v>5</v>
      </c>
      <c r="H3" s="190"/>
      <c r="I3" s="189" t="s">
        <v>95</v>
      </c>
      <c r="J3" s="190"/>
      <c r="K3" s="189" t="s">
        <v>96</v>
      </c>
      <c r="L3" s="190"/>
      <c r="M3" s="189" t="s">
        <v>97</v>
      </c>
      <c r="N3" s="191"/>
      <c r="O3" s="189" t="s">
        <v>102</v>
      </c>
      <c r="P3" s="191"/>
      <c r="Q3" s="187" t="s">
        <v>110</v>
      </c>
      <c r="R3" s="187" t="s">
        <v>6</v>
      </c>
    </row>
    <row r="4" spans="1:18" s="5" customFormat="1" ht="30">
      <c r="A4" s="186"/>
      <c r="B4" s="188"/>
      <c r="C4" s="188"/>
      <c r="D4" s="188"/>
      <c r="E4" s="17" t="s">
        <v>7</v>
      </c>
      <c r="F4" s="17" t="s">
        <v>8</v>
      </c>
      <c r="G4" s="17" t="s">
        <v>7</v>
      </c>
      <c r="H4" s="17" t="s">
        <v>8</v>
      </c>
      <c r="I4" s="17" t="s">
        <v>7</v>
      </c>
      <c r="J4" s="17" t="s">
        <v>8</v>
      </c>
      <c r="K4" s="17" t="s">
        <v>7</v>
      </c>
      <c r="L4" s="17" t="s">
        <v>8</v>
      </c>
      <c r="M4" s="17" t="s">
        <v>7</v>
      </c>
      <c r="N4" s="17" t="s">
        <v>8</v>
      </c>
      <c r="O4" s="17" t="s">
        <v>7</v>
      </c>
      <c r="P4" s="43" t="s">
        <v>103</v>
      </c>
      <c r="Q4" s="194"/>
      <c r="R4" s="188"/>
    </row>
    <row r="5" spans="1:18" s="5" customFormat="1" ht="15.75">
      <c r="A5" s="22">
        <v>1</v>
      </c>
      <c r="B5" s="17">
        <v>2</v>
      </c>
      <c r="C5" s="17">
        <v>3</v>
      </c>
      <c r="D5" s="17">
        <f>C5+1</f>
        <v>4</v>
      </c>
      <c r="E5" s="17">
        <f t="shared" ref="E5:G5" si="0">D5+1</f>
        <v>5</v>
      </c>
      <c r="F5" s="17">
        <f t="shared" si="0"/>
        <v>6</v>
      </c>
      <c r="G5" s="17">
        <f t="shared" si="0"/>
        <v>7</v>
      </c>
      <c r="H5" s="17">
        <v>8</v>
      </c>
      <c r="I5" s="17">
        <v>9</v>
      </c>
      <c r="J5" s="17">
        <v>10</v>
      </c>
      <c r="K5" s="17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17">
        <v>18</v>
      </c>
    </row>
    <row r="6" spans="1:18" s="5" customFormat="1" ht="30" customHeight="1">
      <c r="A6" s="34">
        <v>1</v>
      </c>
      <c r="B6" s="35" t="s">
        <v>9</v>
      </c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18" s="5" customFormat="1" ht="30" customHeight="1">
      <c r="A7" s="22" t="s">
        <v>10</v>
      </c>
      <c r="B7" s="25" t="s">
        <v>11</v>
      </c>
      <c r="C7" s="17" t="s">
        <v>12</v>
      </c>
      <c r="D7" s="20">
        <f t="shared" ref="D7:N7" si="1">D8+D9+D10</f>
        <v>52.2</v>
      </c>
      <c r="E7" s="17">
        <f t="shared" si="1"/>
        <v>55</v>
      </c>
      <c r="F7" s="17">
        <f t="shared" si="1"/>
        <v>46</v>
      </c>
      <c r="G7" s="20">
        <f t="shared" si="1"/>
        <v>46.13</v>
      </c>
      <c r="H7" s="20">
        <f t="shared" si="1"/>
        <v>50</v>
      </c>
      <c r="I7" s="20">
        <f t="shared" si="1"/>
        <v>46</v>
      </c>
      <c r="J7" s="20">
        <f t="shared" si="1"/>
        <v>18</v>
      </c>
      <c r="K7" s="20">
        <f t="shared" si="1"/>
        <v>21</v>
      </c>
      <c r="L7" s="20">
        <f t="shared" si="1"/>
        <v>2</v>
      </c>
      <c r="M7" s="20">
        <f t="shared" si="1"/>
        <v>20</v>
      </c>
      <c r="N7" s="20">
        <f t="shared" si="1"/>
        <v>2</v>
      </c>
      <c r="O7" s="20">
        <f t="shared" ref="O7:P7" si="2">O8+O9+O10</f>
        <v>21</v>
      </c>
      <c r="P7" s="20">
        <f t="shared" si="2"/>
        <v>2</v>
      </c>
      <c r="Q7" s="20">
        <f t="shared" ref="Q7" si="3">Q8+Q9+Q10</f>
        <v>2</v>
      </c>
      <c r="R7" s="17"/>
    </row>
    <row r="8" spans="1:18" s="5" customFormat="1" ht="30" customHeight="1">
      <c r="A8" s="30" t="s">
        <v>13</v>
      </c>
      <c r="B8" s="33" t="s">
        <v>14</v>
      </c>
      <c r="C8" s="28" t="s">
        <v>12</v>
      </c>
      <c r="D8" s="31">
        <v>52.2</v>
      </c>
      <c r="E8" s="28">
        <v>55</v>
      </c>
      <c r="F8" s="28">
        <v>46</v>
      </c>
      <c r="G8" s="31">
        <v>46.13</v>
      </c>
      <c r="H8" s="28">
        <v>50</v>
      </c>
      <c r="I8" s="28">
        <v>46</v>
      </c>
      <c r="J8" s="28">
        <v>18</v>
      </c>
      <c r="K8" s="28">
        <v>21</v>
      </c>
      <c r="L8" s="28">
        <v>2</v>
      </c>
      <c r="M8" s="28">
        <v>20</v>
      </c>
      <c r="N8" s="28">
        <v>2</v>
      </c>
      <c r="O8" s="28">
        <v>21</v>
      </c>
      <c r="P8" s="28">
        <v>2</v>
      </c>
      <c r="Q8" s="28">
        <v>2</v>
      </c>
      <c r="R8" s="28"/>
    </row>
    <row r="9" spans="1:18" s="5" customFormat="1" ht="30" hidden="1" customHeight="1">
      <c r="A9" s="22" t="s">
        <v>15</v>
      </c>
      <c r="B9" s="26" t="s">
        <v>16</v>
      </c>
      <c r="C9" s="17" t="s">
        <v>12</v>
      </c>
      <c r="D9" s="20"/>
      <c r="E9" s="17"/>
      <c r="F9" s="17"/>
      <c r="G9" s="20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s="5" customFormat="1" ht="30" hidden="1" customHeight="1">
      <c r="A10" s="22" t="s">
        <v>17</v>
      </c>
      <c r="B10" s="26" t="s">
        <v>18</v>
      </c>
      <c r="C10" s="17" t="s">
        <v>12</v>
      </c>
      <c r="D10" s="20"/>
      <c r="E10" s="17"/>
      <c r="F10" s="17"/>
      <c r="G10" s="20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s="5" customFormat="1" ht="30" hidden="1" customHeight="1">
      <c r="A11" s="22" t="s">
        <v>19</v>
      </c>
      <c r="B11" s="25" t="s">
        <v>79</v>
      </c>
      <c r="C11" s="17" t="s">
        <v>12</v>
      </c>
      <c r="D11" s="20"/>
      <c r="E11" s="17"/>
      <c r="F11" s="17"/>
      <c r="G11" s="20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s="5" customFormat="1" ht="30" customHeight="1">
      <c r="A12" s="34" t="s">
        <v>23</v>
      </c>
      <c r="B12" s="35" t="s">
        <v>80</v>
      </c>
      <c r="C12" s="19"/>
      <c r="D12" s="21"/>
      <c r="E12" s="19"/>
      <c r="F12" s="19"/>
      <c r="G12" s="21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8" s="5" customFormat="1" ht="30" customHeight="1">
      <c r="A13" s="22" t="s">
        <v>25</v>
      </c>
      <c r="B13" s="25" t="s">
        <v>81</v>
      </c>
      <c r="C13" s="17" t="s">
        <v>12</v>
      </c>
      <c r="D13" s="20">
        <v>52.2</v>
      </c>
      <c r="E13" s="17">
        <v>55</v>
      </c>
      <c r="F13" s="17">
        <v>46</v>
      </c>
      <c r="G13" s="20">
        <v>46.13</v>
      </c>
      <c r="H13" s="17">
        <v>50</v>
      </c>
      <c r="I13" s="17">
        <v>46</v>
      </c>
      <c r="J13" s="17">
        <v>18</v>
      </c>
      <c r="K13" s="17">
        <v>21</v>
      </c>
      <c r="L13" s="17">
        <v>2</v>
      </c>
      <c r="M13" s="17">
        <v>20</v>
      </c>
      <c r="N13" s="17">
        <v>2</v>
      </c>
      <c r="O13" s="17">
        <v>21</v>
      </c>
      <c r="P13" s="17">
        <v>2</v>
      </c>
      <c r="Q13" s="17">
        <v>2</v>
      </c>
      <c r="R13" s="17"/>
    </row>
    <row r="14" spans="1:18" s="5" customFormat="1" ht="30" customHeight="1">
      <c r="A14" s="22" t="s">
        <v>33</v>
      </c>
      <c r="B14" s="25" t="s">
        <v>34</v>
      </c>
      <c r="C14" s="17" t="s">
        <v>12</v>
      </c>
      <c r="D14" s="20"/>
      <c r="E14" s="17"/>
      <c r="F14" s="17"/>
      <c r="G14" s="20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s="5" customFormat="1" ht="30" customHeight="1">
      <c r="A15" s="22" t="s">
        <v>35</v>
      </c>
      <c r="B15" s="25" t="s">
        <v>36</v>
      </c>
      <c r="C15" s="17" t="s">
        <v>12</v>
      </c>
      <c r="D15" s="20"/>
      <c r="E15" s="17"/>
      <c r="F15" s="17"/>
      <c r="G15" s="20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s="5" customFormat="1" ht="30" customHeight="1">
      <c r="A16" s="22" t="s">
        <v>37</v>
      </c>
      <c r="B16" s="25" t="s">
        <v>38</v>
      </c>
      <c r="C16" s="17" t="s">
        <v>12</v>
      </c>
      <c r="D16" s="20">
        <f t="shared" ref="D16:N16" si="4">D13-D14-D15</f>
        <v>52.2</v>
      </c>
      <c r="E16" s="17">
        <f t="shared" si="4"/>
        <v>55</v>
      </c>
      <c r="F16" s="17">
        <f t="shared" si="4"/>
        <v>46</v>
      </c>
      <c r="G16" s="20">
        <f t="shared" si="4"/>
        <v>46.13</v>
      </c>
      <c r="H16" s="17">
        <f t="shared" si="4"/>
        <v>50</v>
      </c>
      <c r="I16" s="17">
        <f t="shared" si="4"/>
        <v>46</v>
      </c>
      <c r="J16" s="17">
        <f t="shared" si="4"/>
        <v>18</v>
      </c>
      <c r="K16" s="17">
        <f t="shared" si="4"/>
        <v>21</v>
      </c>
      <c r="L16" s="17">
        <f t="shared" si="4"/>
        <v>2</v>
      </c>
      <c r="M16" s="17">
        <f t="shared" si="4"/>
        <v>20</v>
      </c>
      <c r="N16" s="17">
        <f t="shared" si="4"/>
        <v>2</v>
      </c>
      <c r="O16" s="17">
        <f t="shared" ref="O16:P16" si="5">O13-O14-O15</f>
        <v>21</v>
      </c>
      <c r="P16" s="17">
        <f t="shared" si="5"/>
        <v>2</v>
      </c>
      <c r="Q16" s="17">
        <f t="shared" ref="Q16" si="6">Q13-Q14-Q15</f>
        <v>2</v>
      </c>
      <c r="R16" s="17"/>
    </row>
    <row r="17" spans="1:18" s="5" customFormat="1" ht="30" customHeight="1">
      <c r="A17" s="34" t="s">
        <v>41</v>
      </c>
      <c r="B17" s="35" t="s">
        <v>82</v>
      </c>
      <c r="C17" s="19"/>
      <c r="D17" s="21"/>
      <c r="E17" s="19"/>
      <c r="F17" s="19"/>
      <c r="G17" s="21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 s="5" customFormat="1" ht="30" customHeight="1">
      <c r="A18" s="22" t="s">
        <v>43</v>
      </c>
      <c r="B18" s="25" t="s">
        <v>83</v>
      </c>
      <c r="C18" s="17" t="s">
        <v>12</v>
      </c>
      <c r="D18" s="20">
        <f t="shared" ref="D18:N18" si="7">D19+D20</f>
        <v>52.2</v>
      </c>
      <c r="E18" s="17">
        <f t="shared" si="7"/>
        <v>55</v>
      </c>
      <c r="F18" s="17">
        <f t="shared" si="7"/>
        <v>46</v>
      </c>
      <c r="G18" s="20">
        <f t="shared" si="7"/>
        <v>46.13</v>
      </c>
      <c r="H18" s="17">
        <f t="shared" si="7"/>
        <v>50</v>
      </c>
      <c r="I18" s="17">
        <f t="shared" si="7"/>
        <v>46</v>
      </c>
      <c r="J18" s="17">
        <f t="shared" si="7"/>
        <v>18</v>
      </c>
      <c r="K18" s="17">
        <f t="shared" si="7"/>
        <v>21</v>
      </c>
      <c r="L18" s="17">
        <f t="shared" si="7"/>
        <v>2</v>
      </c>
      <c r="M18" s="17">
        <f t="shared" si="7"/>
        <v>20</v>
      </c>
      <c r="N18" s="17">
        <f t="shared" si="7"/>
        <v>2</v>
      </c>
      <c r="O18" s="17">
        <f t="shared" ref="O18:P18" si="8">O19+O20</f>
        <v>21</v>
      </c>
      <c r="P18" s="17">
        <f t="shared" si="8"/>
        <v>2</v>
      </c>
      <c r="Q18" s="17">
        <f t="shared" ref="Q18" si="9">Q19+Q20</f>
        <v>2</v>
      </c>
      <c r="R18" s="17"/>
    </row>
    <row r="19" spans="1:18" s="5" customFormat="1" ht="30" customHeight="1">
      <c r="A19" s="30" t="s">
        <v>45</v>
      </c>
      <c r="B19" s="33" t="s">
        <v>106</v>
      </c>
      <c r="C19" s="28" t="s">
        <v>12</v>
      </c>
      <c r="D19" s="31">
        <v>52.2</v>
      </c>
      <c r="E19" s="28">
        <v>55</v>
      </c>
      <c r="F19" s="28">
        <v>46</v>
      </c>
      <c r="G19" s="31">
        <v>46.13</v>
      </c>
      <c r="H19" s="28">
        <v>50</v>
      </c>
      <c r="I19" s="28">
        <v>46</v>
      </c>
      <c r="J19" s="28">
        <v>18</v>
      </c>
      <c r="K19" s="28">
        <v>21</v>
      </c>
      <c r="L19" s="28">
        <v>2</v>
      </c>
      <c r="M19" s="28">
        <v>20</v>
      </c>
      <c r="N19" s="28">
        <v>2</v>
      </c>
      <c r="O19" s="28">
        <v>21</v>
      </c>
      <c r="P19" s="28">
        <v>2</v>
      </c>
      <c r="Q19" s="28">
        <v>2</v>
      </c>
      <c r="R19" s="28"/>
    </row>
    <row r="20" spans="1:18" s="5" customFormat="1" ht="30" customHeight="1">
      <c r="A20" s="30" t="s">
        <v>46</v>
      </c>
      <c r="B20" s="33" t="s">
        <v>107</v>
      </c>
      <c r="C20" s="28" t="s">
        <v>12</v>
      </c>
      <c r="D20" s="31"/>
      <c r="E20" s="28"/>
      <c r="F20" s="28"/>
      <c r="G20" s="31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</row>
    <row r="21" spans="1:18" s="5" customFormat="1" ht="51" hidden="1" customHeight="1">
      <c r="A21" s="22" t="s">
        <v>47</v>
      </c>
      <c r="B21" s="25" t="s">
        <v>84</v>
      </c>
      <c r="C21" s="17"/>
      <c r="D21" s="20"/>
      <c r="E21" s="17"/>
      <c r="F21" s="17"/>
      <c r="G21" s="20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s="5" customFormat="1" ht="15.75" hidden="1">
      <c r="A22" s="22" t="s">
        <v>85</v>
      </c>
      <c r="B22" s="26" t="s">
        <v>52</v>
      </c>
      <c r="C22" s="17" t="s">
        <v>12</v>
      </c>
      <c r="D22" s="20"/>
      <c r="E22" s="17"/>
      <c r="F22" s="17"/>
      <c r="G22" s="20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s="5" customFormat="1" ht="15.75">
      <c r="A23" s="22" t="s">
        <v>47</v>
      </c>
      <c r="B23" s="25" t="s">
        <v>53</v>
      </c>
      <c r="C23" s="17" t="s">
        <v>12</v>
      </c>
      <c r="D23" s="20">
        <f t="shared" ref="D23:N23" si="10">D24+D28</f>
        <v>52.2</v>
      </c>
      <c r="E23" s="17">
        <f t="shared" si="10"/>
        <v>55</v>
      </c>
      <c r="F23" s="17">
        <f t="shared" si="10"/>
        <v>46</v>
      </c>
      <c r="G23" s="20">
        <f t="shared" si="10"/>
        <v>46.13</v>
      </c>
      <c r="H23" s="17">
        <f t="shared" si="10"/>
        <v>50</v>
      </c>
      <c r="I23" s="17">
        <f t="shared" si="10"/>
        <v>46</v>
      </c>
      <c r="J23" s="17">
        <f t="shared" si="10"/>
        <v>18</v>
      </c>
      <c r="K23" s="17">
        <f t="shared" si="10"/>
        <v>21</v>
      </c>
      <c r="L23" s="17">
        <f t="shared" si="10"/>
        <v>2</v>
      </c>
      <c r="M23" s="17">
        <f t="shared" si="10"/>
        <v>20</v>
      </c>
      <c r="N23" s="17">
        <f t="shared" si="10"/>
        <v>2</v>
      </c>
      <c r="O23" s="17">
        <f t="shared" ref="O23:P23" si="11">O24+O28</f>
        <v>21</v>
      </c>
      <c r="P23" s="17">
        <f t="shared" si="11"/>
        <v>2</v>
      </c>
      <c r="Q23" s="17">
        <f t="shared" ref="Q23" si="12">Q24+Q28</f>
        <v>2</v>
      </c>
      <c r="R23" s="17"/>
    </row>
    <row r="24" spans="1:18" s="5" customFormat="1" ht="51" hidden="1" customHeight="1">
      <c r="A24" s="30" t="s">
        <v>51</v>
      </c>
      <c r="B24" s="37" t="s">
        <v>55</v>
      </c>
      <c r="C24" s="28" t="s">
        <v>12</v>
      </c>
      <c r="D24" s="31">
        <f t="shared" ref="D24:H24" si="13">D25+D26+D27</f>
        <v>0</v>
      </c>
      <c r="E24" s="28">
        <f t="shared" si="13"/>
        <v>0</v>
      </c>
      <c r="F24" s="28">
        <f t="shared" si="13"/>
        <v>0</v>
      </c>
      <c r="G24" s="31">
        <f t="shared" si="13"/>
        <v>0</v>
      </c>
      <c r="H24" s="28">
        <f t="shared" si="13"/>
        <v>0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</row>
    <row r="25" spans="1:18" s="5" customFormat="1" ht="30" hidden="1">
      <c r="A25" s="30" t="s">
        <v>86</v>
      </c>
      <c r="B25" s="38" t="s">
        <v>87</v>
      </c>
      <c r="C25" s="28" t="s">
        <v>12</v>
      </c>
      <c r="D25" s="31"/>
      <c r="E25" s="28"/>
      <c r="F25" s="28"/>
      <c r="G25" s="31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</row>
    <row r="26" spans="1:18" s="5" customFormat="1" ht="30" hidden="1">
      <c r="A26" s="30" t="s">
        <v>88</v>
      </c>
      <c r="B26" s="38" t="s">
        <v>59</v>
      </c>
      <c r="C26" s="28" t="s">
        <v>12</v>
      </c>
      <c r="D26" s="28"/>
      <c r="E26" s="28"/>
      <c r="F26" s="28"/>
      <c r="G26" s="31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</row>
    <row r="27" spans="1:18" s="5" customFormat="1" ht="30" hidden="1">
      <c r="A27" s="30" t="s">
        <v>89</v>
      </c>
      <c r="B27" s="38" t="s">
        <v>61</v>
      </c>
      <c r="C27" s="28" t="s">
        <v>12</v>
      </c>
      <c r="D27" s="28"/>
      <c r="E27" s="28"/>
      <c r="F27" s="28"/>
      <c r="G27" s="31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</row>
    <row r="28" spans="1:18" s="5" customFormat="1" ht="15.75" hidden="1">
      <c r="A28" s="30" t="s">
        <v>85</v>
      </c>
      <c r="B28" s="27" t="s">
        <v>62</v>
      </c>
      <c r="C28" s="28" t="s">
        <v>12</v>
      </c>
      <c r="D28" s="31">
        <f t="shared" ref="D28:N28" si="14">D29+D30+D31</f>
        <v>52.2</v>
      </c>
      <c r="E28" s="28">
        <f t="shared" si="14"/>
        <v>55</v>
      </c>
      <c r="F28" s="28">
        <f t="shared" si="14"/>
        <v>46</v>
      </c>
      <c r="G28" s="31">
        <f t="shared" si="14"/>
        <v>46.13</v>
      </c>
      <c r="H28" s="28">
        <f t="shared" si="14"/>
        <v>50</v>
      </c>
      <c r="I28" s="28">
        <f t="shared" si="14"/>
        <v>46</v>
      </c>
      <c r="J28" s="28">
        <f t="shared" si="14"/>
        <v>18</v>
      </c>
      <c r="K28" s="28">
        <f t="shared" si="14"/>
        <v>21</v>
      </c>
      <c r="L28" s="28">
        <f t="shared" si="14"/>
        <v>2</v>
      </c>
      <c r="M28" s="28">
        <f t="shared" si="14"/>
        <v>20</v>
      </c>
      <c r="N28" s="28">
        <f t="shared" si="14"/>
        <v>2</v>
      </c>
      <c r="O28" s="28">
        <f t="shared" ref="O28:P28" si="15">O29+O30+O31</f>
        <v>21</v>
      </c>
      <c r="P28" s="28">
        <f t="shared" si="15"/>
        <v>2</v>
      </c>
      <c r="Q28" s="28">
        <f t="shared" ref="Q28" si="16">Q29+Q30+Q31</f>
        <v>2</v>
      </c>
      <c r="R28" s="28"/>
    </row>
    <row r="29" spans="1:18" s="5" customFormat="1" ht="15.75">
      <c r="A29" s="30" t="s">
        <v>85</v>
      </c>
      <c r="B29" s="33" t="s">
        <v>63</v>
      </c>
      <c r="C29" s="28" t="s">
        <v>12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</row>
    <row r="30" spans="1:18" s="5" customFormat="1" ht="30">
      <c r="A30" s="30" t="s">
        <v>108</v>
      </c>
      <c r="B30" s="33" t="s">
        <v>90</v>
      </c>
      <c r="C30" s="28" t="s">
        <v>12</v>
      </c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</row>
    <row r="31" spans="1:18" s="5" customFormat="1" ht="15.75">
      <c r="A31" s="30" t="s">
        <v>109</v>
      </c>
      <c r="B31" s="33" t="s">
        <v>65</v>
      </c>
      <c r="C31" s="28" t="s">
        <v>12</v>
      </c>
      <c r="D31" s="31">
        <v>52.2</v>
      </c>
      <c r="E31" s="28">
        <v>55</v>
      </c>
      <c r="F31" s="28">
        <v>46</v>
      </c>
      <c r="G31" s="31">
        <v>46.13</v>
      </c>
      <c r="H31" s="28">
        <v>50</v>
      </c>
      <c r="I31" s="28">
        <v>46</v>
      </c>
      <c r="J31" s="28">
        <v>18</v>
      </c>
      <c r="K31" s="28">
        <v>21</v>
      </c>
      <c r="L31" s="28">
        <v>2</v>
      </c>
      <c r="M31" s="28">
        <v>20</v>
      </c>
      <c r="N31" s="28">
        <v>2</v>
      </c>
      <c r="O31" s="28">
        <v>21</v>
      </c>
      <c r="P31" s="28">
        <v>2</v>
      </c>
      <c r="Q31" s="28">
        <v>2</v>
      </c>
      <c r="R31" s="28"/>
    </row>
    <row r="32" spans="1:18" s="5" customFormat="1" ht="33" hidden="1" customHeight="1">
      <c r="A32" s="34" t="s">
        <v>66</v>
      </c>
      <c r="B32" s="35" t="s">
        <v>67</v>
      </c>
      <c r="C32" s="19" t="s">
        <v>12</v>
      </c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</row>
    <row r="33" spans="1:18" s="5" customFormat="1" ht="51" hidden="1" customHeight="1">
      <c r="A33" s="22" t="s">
        <v>91</v>
      </c>
      <c r="B33" s="26" t="s">
        <v>92</v>
      </c>
      <c r="C33" s="17" t="s">
        <v>12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</row>
    <row r="34" spans="1:18" s="5" customFormat="1" ht="63.75" hidden="1" customHeight="1">
      <c r="A34" s="22" t="s">
        <v>70</v>
      </c>
      <c r="B34" s="26" t="s">
        <v>93</v>
      </c>
      <c r="C34" s="17" t="s">
        <v>12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</row>
    <row r="35" spans="1:18" s="5" customFormat="1" ht="80.25" hidden="1" customHeight="1">
      <c r="A35" s="23" t="s">
        <v>72</v>
      </c>
      <c r="B35" s="24" t="s">
        <v>94</v>
      </c>
      <c r="C35" s="17" t="s">
        <v>12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</row>
    <row r="36" spans="1:18" s="5" customFormat="1" ht="35.25" customHeight="1">
      <c r="A36" s="34" t="s">
        <v>66</v>
      </c>
      <c r="B36" s="35" t="s">
        <v>74</v>
      </c>
      <c r="C36" s="19" t="s">
        <v>75</v>
      </c>
      <c r="D36" s="19"/>
      <c r="E36" s="36">
        <f>SUM(E23/59)</f>
        <v>0.93220338983050843</v>
      </c>
      <c r="F36" s="36">
        <f t="shared" ref="F36:P36" si="17">SUM(F23/D23)</f>
        <v>0.88122605363984674</v>
      </c>
      <c r="G36" s="36">
        <f t="shared" si="17"/>
        <v>0.83872727272727277</v>
      </c>
      <c r="H36" s="36">
        <f t="shared" si="17"/>
        <v>1.0869565217391304</v>
      </c>
      <c r="I36" s="36">
        <f t="shared" si="17"/>
        <v>0.99718187730327335</v>
      </c>
      <c r="J36" s="36">
        <f t="shared" si="17"/>
        <v>0.36</v>
      </c>
      <c r="K36" s="36">
        <f t="shared" si="17"/>
        <v>0.45652173913043476</v>
      </c>
      <c r="L36" s="36">
        <f t="shared" si="17"/>
        <v>0.1111111111111111</v>
      </c>
      <c r="M36" s="36">
        <f t="shared" si="17"/>
        <v>0.95238095238095233</v>
      </c>
      <c r="N36" s="36">
        <f t="shared" si="17"/>
        <v>1</v>
      </c>
      <c r="O36" s="36">
        <f t="shared" si="17"/>
        <v>1.05</v>
      </c>
      <c r="P36" s="36">
        <f t="shared" si="17"/>
        <v>1</v>
      </c>
      <c r="Q36" s="36">
        <f>SUM(Q23/P23)</f>
        <v>1</v>
      </c>
      <c r="R36" s="19"/>
    </row>
    <row r="37" spans="1:18" s="5" customFormat="1" ht="39.75" customHeight="1">
      <c r="A37" s="10"/>
      <c r="B37" s="192" t="s">
        <v>98</v>
      </c>
      <c r="C37" s="193"/>
      <c r="D37" s="11"/>
      <c r="E37" s="11"/>
      <c r="F37" s="11"/>
      <c r="G37" s="15"/>
      <c r="H37" s="15" t="s">
        <v>77</v>
      </c>
    </row>
  </sheetData>
  <mergeCells count="15">
    <mergeCell ref="B37:C37"/>
    <mergeCell ref="A1:R1"/>
    <mergeCell ref="F2:H2"/>
    <mergeCell ref="A3:A4"/>
    <mergeCell ref="B3:B4"/>
    <mergeCell ref="C3:C4"/>
    <mergeCell ref="D3:D4"/>
    <mergeCell ref="E3:F3"/>
    <mergeCell ref="G3:H3"/>
    <mergeCell ref="R3:R4"/>
    <mergeCell ref="I3:J3"/>
    <mergeCell ref="K3:L3"/>
    <mergeCell ref="M3:N3"/>
    <mergeCell ref="O3:P3"/>
    <mergeCell ref="Q3:Q4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2015-2017</vt:lpstr>
      <vt:lpstr>прил 1 баланс питьевой воды</vt:lpstr>
      <vt:lpstr>прил 1 баланс технич воды</vt:lpstr>
      <vt:lpstr>'2015-2017'!Область_печати</vt:lpstr>
      <vt:lpstr>'прил 1 баланс питьевой воды'!Область_печати</vt:lpstr>
      <vt:lpstr>'прил 1 баланс технич воды'!Область_печати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Берденникова Светлана Николаевна</dc:creator>
  <cp:lastModifiedBy>Admin</cp:lastModifiedBy>
  <cp:lastPrinted>2018-02-12T06:55:44Z</cp:lastPrinted>
  <dcterms:created xsi:type="dcterms:W3CDTF">2015-07-01T08:58:42Z</dcterms:created>
  <dcterms:modified xsi:type="dcterms:W3CDTF">2018-03-22T08:49:59Z</dcterms:modified>
</cp:coreProperties>
</file>