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0" yWindow="0" windowWidth="20520" windowHeight="7560"/>
  </bookViews>
  <sheets>
    <sheet name="№ 1-ИП ВС (стр.1)" sheetId="19" r:id="rId1"/>
    <sheet name="№ 2-ИП ВС (стр. 3-4)" sheetId="20" r:id="rId2"/>
    <sheet name="Форма № 2-ИП ВВ-ЧС" sheetId="17" r:id="rId3"/>
    <sheet name="Расчет эффективности " sheetId="24" r:id="rId4"/>
    <sheet name="Форма № 3-ИП (2)" sheetId="27" r:id="rId5"/>
    <sheet name="№ 4-ИП ВС -план" sheetId="26" r:id="rId6"/>
    <sheet name="№ 5- ИП ВС-РЦЭ (2)" sheetId="28" r:id="rId7"/>
    <sheet name="Тариф вода 2019-2025 ПЛАН" sheetId="29" r:id="rId8"/>
    <sheet name="№ 5- ИП ВС Стр. 13" sheetId="5"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4Excel_BuiltIn_Print_Area_59_67_1" localSheetId="5">#REF!</definedName>
    <definedName name="_4Excel_BuiltIn_Print_Area_59_67_1" localSheetId="6">#REF!</definedName>
    <definedName name="_4Excel_BuiltIn_Print_Area_59_67_1" localSheetId="3">#REF!</definedName>
    <definedName name="_4Excel_BuiltIn_Print_Area_59_67_1" localSheetId="7">#REF!</definedName>
    <definedName name="_4Excel_BuiltIn_Print_Area_59_67_1" localSheetId="4">#REF!</definedName>
    <definedName name="_4Excel_BuiltIn_Print_Area_59_67_1">#REF!</definedName>
    <definedName name="_8Excel_BuiltIn_Print_Area_59_74_1" localSheetId="7">#REF!</definedName>
    <definedName name="_8Excel_BuiltIn_Print_Area_59_74_1" localSheetId="4">#REF!</definedName>
    <definedName name="_8Excel_BuiltIn_Print_Area_59_74_1">#REF!</definedName>
    <definedName name="_Pi1">#N/A</definedName>
    <definedName name="_Pi2">#N/A</definedName>
    <definedName name="_Pi3">#N/A</definedName>
    <definedName name="_Pi4">#N/A</definedName>
    <definedName name="_Pi5">#N/A</definedName>
    <definedName name="asds">#N/A</definedName>
    <definedName name="asds_10" localSheetId="5">[0]!asds</definedName>
    <definedName name="asds_10" localSheetId="6">[0]!asds</definedName>
    <definedName name="asds_10" localSheetId="3">[0]!asds</definedName>
    <definedName name="asds_10" localSheetId="7">[0]!asds</definedName>
    <definedName name="asds_10" localSheetId="4">[0]!asds</definedName>
    <definedName name="asds_10">[0]!asds</definedName>
    <definedName name="asds_14" localSheetId="5">[0]!asds</definedName>
    <definedName name="asds_14" localSheetId="6">[0]!asds</definedName>
    <definedName name="asds_14" localSheetId="3">[0]!asds</definedName>
    <definedName name="asds_14" localSheetId="7">[0]!asds</definedName>
    <definedName name="asds_14" localSheetId="4">[0]!asds</definedName>
    <definedName name="asds_14">[0]!asds</definedName>
    <definedName name="asds_15" localSheetId="5">[0]!asds</definedName>
    <definedName name="asds_15" localSheetId="6">[0]!asds</definedName>
    <definedName name="asds_15" localSheetId="3">[0]!asds</definedName>
    <definedName name="asds_15" localSheetId="7">[0]!asds</definedName>
    <definedName name="asds_15" localSheetId="4">[0]!asds</definedName>
    <definedName name="asds_15">[0]!asds</definedName>
    <definedName name="asds_16" localSheetId="5">[0]!asds</definedName>
    <definedName name="asds_16" localSheetId="6">[0]!asds</definedName>
    <definedName name="asds_16" localSheetId="3">[0]!asds</definedName>
    <definedName name="asds_16" localSheetId="7">[0]!asds</definedName>
    <definedName name="asds_16" localSheetId="4">[0]!asds</definedName>
    <definedName name="asds_16">[0]!asds</definedName>
    <definedName name="asds_2" localSheetId="5">[0]!asds</definedName>
    <definedName name="asds_2" localSheetId="6">[0]!asds</definedName>
    <definedName name="asds_2" localSheetId="3">[0]!asds</definedName>
    <definedName name="asds_2" localSheetId="7">[0]!asds</definedName>
    <definedName name="asds_2" localSheetId="4">[0]!asds</definedName>
    <definedName name="asds_2">[0]!asds</definedName>
    <definedName name="CY">[1]Титул!$M$2</definedName>
    <definedName name="CY_10">[2]Титул!$M$2</definedName>
    <definedName name="CY_14">[2]Титул!$M$2</definedName>
    <definedName name="CY_15">[2]Титул!$M$2</definedName>
    <definedName name="CY_16">[2]Титул!$M$2</definedName>
    <definedName name="CY_2">[2]Титул!$M$2</definedName>
    <definedName name="CY_74">[3]Список!$J$2</definedName>
    <definedName name="CY_75">[3]Список!$J$2</definedName>
    <definedName name="dfhf">[3]Список!$J$2</definedName>
    <definedName name="end_chart">#N/A</definedName>
    <definedName name="end_chart_10" localSheetId="5">[0]!end_chart</definedName>
    <definedName name="end_chart_10" localSheetId="6">[0]!end_chart</definedName>
    <definedName name="end_chart_10" localSheetId="3">[0]!end_chart</definedName>
    <definedName name="end_chart_10" localSheetId="7">[0]!end_chart</definedName>
    <definedName name="end_chart_10" localSheetId="4">[0]!end_chart</definedName>
    <definedName name="end_chart_10">[0]!end_chart</definedName>
    <definedName name="end_chart_14" localSheetId="5">[0]!end_chart</definedName>
    <definedName name="end_chart_14" localSheetId="6">[0]!end_chart</definedName>
    <definedName name="end_chart_14" localSheetId="3">[0]!end_chart</definedName>
    <definedName name="end_chart_14" localSheetId="7">[0]!end_chart</definedName>
    <definedName name="end_chart_14" localSheetId="4">[0]!end_chart</definedName>
    <definedName name="end_chart_14">[0]!end_chart</definedName>
    <definedName name="end_chart_15" localSheetId="5">[0]!end_chart</definedName>
    <definedName name="end_chart_15" localSheetId="6">[0]!end_chart</definedName>
    <definedName name="end_chart_15" localSheetId="3">[0]!end_chart</definedName>
    <definedName name="end_chart_15" localSheetId="7">[0]!end_chart</definedName>
    <definedName name="end_chart_15" localSheetId="4">[0]!end_chart</definedName>
    <definedName name="end_chart_15">[0]!end_chart</definedName>
    <definedName name="end_chart_16" localSheetId="5">[0]!end_chart</definedName>
    <definedName name="end_chart_16" localSheetId="6">[0]!end_chart</definedName>
    <definedName name="end_chart_16" localSheetId="3">[0]!end_chart</definedName>
    <definedName name="end_chart_16" localSheetId="7">[0]!end_chart</definedName>
    <definedName name="end_chart_16" localSheetId="4">[0]!end_chart</definedName>
    <definedName name="end_chart_16">[0]!end_chart</definedName>
    <definedName name="end_chart_2" localSheetId="5">[0]!end_chart</definedName>
    <definedName name="end_chart_2" localSheetId="6">[0]!end_chart</definedName>
    <definedName name="end_chart_2" localSheetId="3">[0]!end_chart</definedName>
    <definedName name="end_chart_2" localSheetId="7">[0]!end_chart</definedName>
    <definedName name="end_chart_2" localSheetId="4">[0]!end_chart</definedName>
    <definedName name="end_chart_2">[0]!end_chart</definedName>
    <definedName name="end_tabl">#N/A</definedName>
    <definedName name="end_tabl_10" localSheetId="5">[0]!end_tabl</definedName>
    <definedName name="end_tabl_10" localSheetId="6">[0]!end_tabl</definedName>
    <definedName name="end_tabl_10" localSheetId="3">[0]!end_tabl</definedName>
    <definedName name="end_tabl_10" localSheetId="7">[0]!end_tabl</definedName>
    <definedName name="end_tabl_10" localSheetId="4">[0]!end_tabl</definedName>
    <definedName name="end_tabl_10">[0]!end_tabl</definedName>
    <definedName name="end_tabl_14" localSheetId="5">[0]!end_tabl</definedName>
    <definedName name="end_tabl_14" localSheetId="6">[0]!end_tabl</definedName>
    <definedName name="end_tabl_14" localSheetId="3">[0]!end_tabl</definedName>
    <definedName name="end_tabl_14" localSheetId="7">[0]!end_tabl</definedName>
    <definedName name="end_tabl_14" localSheetId="4">[0]!end_tabl</definedName>
    <definedName name="end_tabl_14">[0]!end_tabl</definedName>
    <definedName name="end_tabl_15" localSheetId="5">[0]!end_tabl</definedName>
    <definedName name="end_tabl_15" localSheetId="6">[0]!end_tabl</definedName>
    <definedName name="end_tabl_15" localSheetId="3">[0]!end_tabl</definedName>
    <definedName name="end_tabl_15" localSheetId="7">[0]!end_tabl</definedName>
    <definedName name="end_tabl_15" localSheetId="4">[0]!end_tabl</definedName>
    <definedName name="end_tabl_15">[0]!end_tabl</definedName>
    <definedName name="end_tabl_16" localSheetId="5">[0]!end_tabl</definedName>
    <definedName name="end_tabl_16" localSheetId="6">[0]!end_tabl</definedName>
    <definedName name="end_tabl_16" localSheetId="3">[0]!end_tabl</definedName>
    <definedName name="end_tabl_16" localSheetId="7">[0]!end_tabl</definedName>
    <definedName name="end_tabl_16" localSheetId="4">[0]!end_tabl</definedName>
    <definedName name="end_tabl_16">[0]!end_tabl</definedName>
    <definedName name="end_tabl_2" localSheetId="5">[0]!end_tabl</definedName>
    <definedName name="end_tabl_2" localSheetId="6">[0]!end_tabl</definedName>
    <definedName name="end_tabl_2" localSheetId="3">[0]!end_tabl</definedName>
    <definedName name="end_tabl_2" localSheetId="7">[0]!end_tabl</definedName>
    <definedName name="end_tabl_2" localSheetId="4">[0]!end_tabl</definedName>
    <definedName name="end_tabl_2">[0]!end_tabl</definedName>
    <definedName name="Excel_BuiltIn__FilterDatabase" localSheetId="5">#REF!</definedName>
    <definedName name="Excel_BuiltIn__FilterDatabase" localSheetId="6">#REF!</definedName>
    <definedName name="Excel_BuiltIn__FilterDatabase" localSheetId="3">#REF!</definedName>
    <definedName name="Excel_BuiltIn__FilterDatabase" localSheetId="7">#REF!</definedName>
    <definedName name="Excel_BuiltIn__FilterDatabase" localSheetId="4">#REF!</definedName>
    <definedName name="Excel_BuiltIn__FilterDatabase">#REF!</definedName>
    <definedName name="Excel_BuiltIn_Print_Area_15" localSheetId="5">'[4]распределение январь по бухг.'!#REF!</definedName>
    <definedName name="Excel_BuiltIn_Print_Area_15" localSheetId="6">'[4]распределение январь по бухг.'!#REF!</definedName>
    <definedName name="Excel_BuiltIn_Print_Area_15" localSheetId="3">'[4]распределение январь по бухг.'!#REF!</definedName>
    <definedName name="Excel_BuiltIn_Print_Area_15" localSheetId="7">'[4]распределение январь по бухг.'!#REF!</definedName>
    <definedName name="Excel_BuiltIn_Print_Area_15" localSheetId="4">'[4]распределение январь по бухг.'!#REF!</definedName>
    <definedName name="Excel_BuiltIn_Print_Area_15">'[4]распределение январь по бухг.'!#REF!</definedName>
    <definedName name="Excel_BuiltIn_Print_Area_21" localSheetId="5">[4]расшифровка!#REF!</definedName>
    <definedName name="Excel_BuiltIn_Print_Area_21" localSheetId="6">[4]расшифровка!#REF!</definedName>
    <definedName name="Excel_BuiltIn_Print_Area_21" localSheetId="3">[4]расшифровка!#REF!</definedName>
    <definedName name="Excel_BuiltIn_Print_Area_21" localSheetId="7">[4]расшифровка!#REF!</definedName>
    <definedName name="Excel_BuiltIn_Print_Area_21" localSheetId="4">[4]расшифровка!#REF!</definedName>
    <definedName name="Excel_BuiltIn_Print_Area_21">[4]расшифровка!#REF!</definedName>
    <definedName name="Excel_BuiltIn_Print_Area_22" localSheetId="7">'[4]ЗП и резервы'!#REF!</definedName>
    <definedName name="Excel_BuiltIn_Print_Area_22" localSheetId="4">'[4]ЗП и резервы'!#REF!</definedName>
    <definedName name="Excel_BuiltIn_Print_Area_22">'[4]ЗП и резервы'!#REF!</definedName>
    <definedName name="Excel_BuiltIn_Print_Area_4" localSheetId="7">[5]Прибыль1!#REF!</definedName>
    <definedName name="Excel_BuiltIn_Print_Area_4" localSheetId="4">[5]Прибыль1!#REF!</definedName>
    <definedName name="Excel_BuiltIn_Print_Area_4">[5]Прибыль1!#REF!</definedName>
    <definedName name="Excel_BuiltIn_Print_Area_5" localSheetId="5">#REF!</definedName>
    <definedName name="Excel_BuiltIn_Print_Area_5" localSheetId="6">#REF!</definedName>
    <definedName name="Excel_BuiltIn_Print_Area_5" localSheetId="3">#REF!</definedName>
    <definedName name="Excel_BuiltIn_Print_Area_5" localSheetId="7">#REF!</definedName>
    <definedName name="Excel_BuiltIn_Print_Area_5" localSheetId="4">#REF!</definedName>
    <definedName name="Excel_BuiltIn_Print_Area_5">#REF!</definedName>
    <definedName name="Excel_BuiltIn_Print_Area_59" localSheetId="7">#REF!</definedName>
    <definedName name="Excel_BuiltIn_Print_Area_59" localSheetId="4">#REF!</definedName>
    <definedName name="Excel_BuiltIn_Print_Area_59">#REF!</definedName>
    <definedName name="Excel_BuiltIn_Print_Area_59_1" localSheetId="7">#REF!</definedName>
    <definedName name="Excel_BuiltIn_Print_Area_59_1">#REF!</definedName>
    <definedName name="Excel_BuiltIn_Print_Area_59_10" localSheetId="7">#REF!</definedName>
    <definedName name="Excel_BuiltIn_Print_Area_59_10">#REF!</definedName>
    <definedName name="Excel_BuiltIn_Print_Area_59_11" localSheetId="7">#REF!</definedName>
    <definedName name="Excel_BuiltIn_Print_Area_59_11">#REF!</definedName>
    <definedName name="Excel_BuiltIn_Print_Area_59_13" localSheetId="7">#REF!</definedName>
    <definedName name="Excel_BuiltIn_Print_Area_59_13">#REF!</definedName>
    <definedName name="Excel_BuiltIn_Print_Area_59_14" localSheetId="7">#REF!</definedName>
    <definedName name="Excel_BuiltIn_Print_Area_59_14">#REF!</definedName>
    <definedName name="Excel_BuiltIn_Print_Area_59_15" localSheetId="7">#REF!</definedName>
    <definedName name="Excel_BuiltIn_Print_Area_59_15">#REF!</definedName>
    <definedName name="Excel_BuiltIn_Print_Area_59_16" localSheetId="7">#REF!</definedName>
    <definedName name="Excel_BuiltIn_Print_Area_59_16">#REF!</definedName>
    <definedName name="Excel_BuiltIn_Print_Area_59_2" localSheetId="7">#REF!</definedName>
    <definedName name="Excel_BuiltIn_Print_Area_59_2">#REF!</definedName>
    <definedName name="Excel_BuiltIn_Print_Area_59_22" localSheetId="7">#REF!</definedName>
    <definedName name="Excel_BuiltIn_Print_Area_59_22">#REF!</definedName>
    <definedName name="Excel_BuiltIn_Print_Area_59_25" localSheetId="7">#REF!</definedName>
    <definedName name="Excel_BuiltIn_Print_Area_59_25">#REF!</definedName>
    <definedName name="Excel_BuiltIn_Print_Area_59_3" localSheetId="7">#REF!</definedName>
    <definedName name="Excel_BuiltIn_Print_Area_59_3">#REF!</definedName>
    <definedName name="Excel_BuiltIn_Print_Area_59_4" localSheetId="7">#REF!</definedName>
    <definedName name="Excel_BuiltIn_Print_Area_59_4">#REF!</definedName>
    <definedName name="Excel_BuiltIn_Print_Area_59_56" localSheetId="7">#REF!</definedName>
    <definedName name="Excel_BuiltIn_Print_Area_59_56">#REF!</definedName>
    <definedName name="Excel_BuiltIn_Print_Area_59_6" localSheetId="7">#REF!</definedName>
    <definedName name="Excel_BuiltIn_Print_Area_59_6">#REF!</definedName>
    <definedName name="Excel_BuiltIn_Print_Area_59_66" localSheetId="7">#REF!</definedName>
    <definedName name="Excel_BuiltIn_Print_Area_59_66">#REF!</definedName>
    <definedName name="Excel_BuiltIn_Print_Area_59_67" localSheetId="7">#REF!</definedName>
    <definedName name="Excel_BuiltIn_Print_Area_59_67">#REF!</definedName>
    <definedName name="Excel_BuiltIn_Print_Area_59_67_1" localSheetId="7">#REF!</definedName>
    <definedName name="Excel_BuiltIn_Print_Area_59_67_1">#REF!</definedName>
    <definedName name="Excel_BuiltIn_Print_Area_59_67_10" localSheetId="7">#REF!</definedName>
    <definedName name="Excel_BuiltIn_Print_Area_59_67_10">#REF!</definedName>
    <definedName name="Excel_BuiltIn_Print_Area_59_67_11" localSheetId="7">#REF!</definedName>
    <definedName name="Excel_BuiltIn_Print_Area_59_67_11">#REF!</definedName>
    <definedName name="Excel_BuiltIn_Print_Area_59_67_13" localSheetId="7">#REF!</definedName>
    <definedName name="Excel_BuiltIn_Print_Area_59_67_13">#REF!</definedName>
    <definedName name="Excel_BuiltIn_Print_Area_59_67_14" localSheetId="7">#REF!</definedName>
    <definedName name="Excel_BuiltIn_Print_Area_59_67_14">#REF!</definedName>
    <definedName name="Excel_BuiltIn_Print_Area_59_67_15" localSheetId="7">#REF!</definedName>
    <definedName name="Excel_BuiltIn_Print_Area_59_67_15">#REF!</definedName>
    <definedName name="Excel_BuiltIn_Print_Area_59_67_16" localSheetId="7">#REF!</definedName>
    <definedName name="Excel_BuiltIn_Print_Area_59_67_16">#REF!</definedName>
    <definedName name="Excel_BuiltIn_Print_Area_59_67_2" localSheetId="7">#REF!</definedName>
    <definedName name="Excel_BuiltIn_Print_Area_59_67_2">#REF!</definedName>
    <definedName name="Excel_BuiltIn_Print_Area_59_67_22" localSheetId="7">#REF!</definedName>
    <definedName name="Excel_BuiltIn_Print_Area_59_67_22">#REF!</definedName>
    <definedName name="Excel_BuiltIn_Print_Area_59_67_25" localSheetId="7">#REF!</definedName>
    <definedName name="Excel_BuiltIn_Print_Area_59_67_25">#REF!</definedName>
    <definedName name="Excel_BuiltIn_Print_Area_59_67_3" localSheetId="7">#REF!</definedName>
    <definedName name="Excel_BuiltIn_Print_Area_59_67_3">#REF!</definedName>
    <definedName name="Excel_BuiltIn_Print_Area_59_67_4" localSheetId="7">#REF!</definedName>
    <definedName name="Excel_BuiltIn_Print_Area_59_67_4">#REF!</definedName>
    <definedName name="Excel_BuiltIn_Print_Area_59_67_56" localSheetId="7">#REF!</definedName>
    <definedName name="Excel_BuiltIn_Print_Area_59_67_56">#REF!</definedName>
    <definedName name="Excel_BuiltIn_Print_Area_59_67_6" localSheetId="7">#REF!</definedName>
    <definedName name="Excel_BuiltIn_Print_Area_59_67_6">#REF!</definedName>
    <definedName name="Excel_BuiltIn_Print_Area_59_67_66" localSheetId="7">#REF!</definedName>
    <definedName name="Excel_BuiltIn_Print_Area_59_67_66">#REF!</definedName>
    <definedName name="Excel_BuiltIn_Print_Area_59_67_67" localSheetId="7">#REF!</definedName>
    <definedName name="Excel_BuiltIn_Print_Area_59_67_67">#REF!</definedName>
    <definedName name="Excel_BuiltIn_Print_Area_59_67_70" localSheetId="7">#REF!</definedName>
    <definedName name="Excel_BuiltIn_Print_Area_59_67_70">#REF!</definedName>
    <definedName name="Excel_BuiltIn_Print_Area_59_67_71" localSheetId="7">#REF!</definedName>
    <definedName name="Excel_BuiltIn_Print_Area_59_67_71">#REF!</definedName>
    <definedName name="Excel_BuiltIn_Print_Area_59_67_72" localSheetId="7">#REF!</definedName>
    <definedName name="Excel_BuiltIn_Print_Area_59_67_72">#REF!</definedName>
    <definedName name="Excel_BuiltIn_Print_Area_59_67_74" localSheetId="7">#REF!</definedName>
    <definedName name="Excel_BuiltIn_Print_Area_59_67_74">#REF!</definedName>
    <definedName name="Excel_BuiltIn_Print_Area_59_67_9" localSheetId="7">#REF!</definedName>
    <definedName name="Excel_BuiltIn_Print_Area_59_67_9">#REF!</definedName>
    <definedName name="Excel_BuiltIn_Print_Area_59_70" localSheetId="7">#REF!</definedName>
    <definedName name="Excel_BuiltIn_Print_Area_59_70">#REF!</definedName>
    <definedName name="Excel_BuiltIn_Print_Area_59_71" localSheetId="7">#REF!</definedName>
    <definedName name="Excel_BuiltIn_Print_Area_59_71">#REF!</definedName>
    <definedName name="Excel_BuiltIn_Print_Area_59_72" localSheetId="7">#REF!</definedName>
    <definedName name="Excel_BuiltIn_Print_Area_59_72">#REF!</definedName>
    <definedName name="Excel_BuiltIn_Print_Area_59_74" localSheetId="7">#REF!</definedName>
    <definedName name="Excel_BuiltIn_Print_Area_59_74">#REF!</definedName>
    <definedName name="Excel_BuiltIn_Print_Area_59_74_1" localSheetId="7">#REF!</definedName>
    <definedName name="Excel_BuiltIn_Print_Area_59_74_1">#REF!</definedName>
    <definedName name="Excel_BuiltIn_Print_Area_59_74_10" localSheetId="7">#REF!</definedName>
    <definedName name="Excel_BuiltIn_Print_Area_59_74_10">#REF!</definedName>
    <definedName name="Excel_BuiltIn_Print_Area_59_74_11" localSheetId="7">#REF!</definedName>
    <definedName name="Excel_BuiltIn_Print_Area_59_74_11">#REF!</definedName>
    <definedName name="Excel_BuiltIn_Print_Area_59_74_13" localSheetId="7">#REF!</definedName>
    <definedName name="Excel_BuiltIn_Print_Area_59_74_13">#REF!</definedName>
    <definedName name="Excel_BuiltIn_Print_Area_59_74_14" localSheetId="7">#REF!</definedName>
    <definedName name="Excel_BuiltIn_Print_Area_59_74_14">#REF!</definedName>
    <definedName name="Excel_BuiltIn_Print_Area_59_74_15" localSheetId="7">#REF!</definedName>
    <definedName name="Excel_BuiltIn_Print_Area_59_74_15">#REF!</definedName>
    <definedName name="Excel_BuiltIn_Print_Area_59_74_16" localSheetId="7">#REF!</definedName>
    <definedName name="Excel_BuiltIn_Print_Area_59_74_16">#REF!</definedName>
    <definedName name="Excel_BuiltIn_Print_Area_59_74_2" localSheetId="7">#REF!</definedName>
    <definedName name="Excel_BuiltIn_Print_Area_59_74_2">#REF!</definedName>
    <definedName name="Excel_BuiltIn_Print_Area_59_74_22" localSheetId="7">#REF!</definedName>
    <definedName name="Excel_BuiltIn_Print_Area_59_74_22">#REF!</definedName>
    <definedName name="Excel_BuiltIn_Print_Area_59_74_25" localSheetId="7">#REF!</definedName>
    <definedName name="Excel_BuiltIn_Print_Area_59_74_25">#REF!</definedName>
    <definedName name="Excel_BuiltIn_Print_Area_59_74_3" localSheetId="7">#REF!</definedName>
    <definedName name="Excel_BuiltIn_Print_Area_59_74_3">#REF!</definedName>
    <definedName name="Excel_BuiltIn_Print_Area_59_74_4" localSheetId="7">#REF!</definedName>
    <definedName name="Excel_BuiltIn_Print_Area_59_74_4">#REF!</definedName>
    <definedName name="Excel_BuiltIn_Print_Area_59_74_56" localSheetId="7">#REF!</definedName>
    <definedName name="Excel_BuiltIn_Print_Area_59_74_56">#REF!</definedName>
    <definedName name="Excel_BuiltIn_Print_Area_59_74_6" localSheetId="7">#REF!</definedName>
    <definedName name="Excel_BuiltIn_Print_Area_59_74_6">#REF!</definedName>
    <definedName name="Excel_BuiltIn_Print_Area_59_74_66" localSheetId="7">#REF!</definedName>
    <definedName name="Excel_BuiltIn_Print_Area_59_74_66">#REF!</definedName>
    <definedName name="Excel_BuiltIn_Print_Area_59_74_67" localSheetId="7">#REF!</definedName>
    <definedName name="Excel_BuiltIn_Print_Area_59_74_67">#REF!</definedName>
    <definedName name="Excel_BuiltIn_Print_Area_59_74_70" localSheetId="7">#REF!</definedName>
    <definedName name="Excel_BuiltIn_Print_Area_59_74_70">#REF!</definedName>
    <definedName name="Excel_BuiltIn_Print_Area_59_74_71" localSheetId="7">#REF!</definedName>
    <definedName name="Excel_BuiltIn_Print_Area_59_74_71">#REF!</definedName>
    <definedName name="Excel_BuiltIn_Print_Area_59_74_72" localSheetId="7">#REF!</definedName>
    <definedName name="Excel_BuiltIn_Print_Area_59_74_72">#REF!</definedName>
    <definedName name="Excel_BuiltIn_Print_Area_59_74_74" localSheetId="7">#REF!</definedName>
    <definedName name="Excel_BuiltIn_Print_Area_59_74_74">#REF!</definedName>
    <definedName name="Excel_BuiltIn_Print_Area_59_74_9" localSheetId="7">#REF!</definedName>
    <definedName name="Excel_BuiltIn_Print_Area_59_74_9">#REF!</definedName>
    <definedName name="Excel_BuiltIn_Print_Area_59_9" localSheetId="7">#REF!</definedName>
    <definedName name="Excel_BuiltIn_Print_Area_59_9">#REF!</definedName>
    <definedName name="ff">#N/A</definedName>
    <definedName name="ff_10" localSheetId="5">[0]!ff</definedName>
    <definedName name="ff_10" localSheetId="6">[0]!ff</definedName>
    <definedName name="ff_10" localSheetId="3">[0]!ff</definedName>
    <definedName name="ff_10" localSheetId="7">[0]!ff</definedName>
    <definedName name="ff_10" localSheetId="4">[0]!ff</definedName>
    <definedName name="ff_10">[0]!ff</definedName>
    <definedName name="ff_14" localSheetId="5">[0]!ff</definedName>
    <definedName name="ff_14" localSheetId="6">[0]!ff</definedName>
    <definedName name="ff_14" localSheetId="3">[0]!ff</definedName>
    <definedName name="ff_14" localSheetId="7">[0]!ff</definedName>
    <definedName name="ff_14" localSheetId="4">[0]!ff</definedName>
    <definedName name="ff_14">[0]!ff</definedName>
    <definedName name="ff_15" localSheetId="5">[0]!ff</definedName>
    <definedName name="ff_15" localSheetId="6">[0]!ff</definedName>
    <definedName name="ff_15" localSheetId="3">[0]!ff</definedName>
    <definedName name="ff_15" localSheetId="7">[0]!ff</definedName>
    <definedName name="ff_15" localSheetId="4">[0]!ff</definedName>
    <definedName name="ff_15">[0]!ff</definedName>
    <definedName name="ff_16" localSheetId="5">[0]!ff</definedName>
    <definedName name="ff_16" localSheetId="6">[0]!ff</definedName>
    <definedName name="ff_16" localSheetId="3">[0]!ff</definedName>
    <definedName name="ff_16" localSheetId="7">[0]!ff</definedName>
    <definedName name="ff_16" localSheetId="4">[0]!ff</definedName>
    <definedName name="ff_16">[0]!ff</definedName>
    <definedName name="ff_2" localSheetId="5">[0]!ff</definedName>
    <definedName name="ff_2" localSheetId="6">[0]!ff</definedName>
    <definedName name="ff_2" localSheetId="3">[0]!ff</definedName>
    <definedName name="ff_2" localSheetId="7">[0]!ff</definedName>
    <definedName name="ff_2" localSheetId="4">[0]!ff</definedName>
    <definedName name="ff_2">[0]!ff</definedName>
    <definedName name="fsF">[3]Список!$J$2</definedName>
    <definedName name="ggg">#N/A</definedName>
    <definedName name="ggg_10" localSheetId="5">[0]!ggg</definedName>
    <definedName name="ggg_10" localSheetId="6">[0]!ggg</definedName>
    <definedName name="ggg_10" localSheetId="3">[0]!ggg</definedName>
    <definedName name="ggg_10" localSheetId="7">[0]!ggg</definedName>
    <definedName name="ggg_10" localSheetId="4">[0]!ggg</definedName>
    <definedName name="ggg_10">[0]!ggg</definedName>
    <definedName name="ggg_14" localSheetId="5">[0]!ggg</definedName>
    <definedName name="ggg_14" localSheetId="6">[0]!ggg</definedName>
    <definedName name="ggg_14" localSheetId="3">[0]!ggg</definedName>
    <definedName name="ggg_14" localSheetId="7">[0]!ggg</definedName>
    <definedName name="ggg_14" localSheetId="4">[0]!ggg</definedName>
    <definedName name="ggg_14">[0]!ggg</definedName>
    <definedName name="ggg_15" localSheetId="5">[0]!ggg</definedName>
    <definedName name="ggg_15" localSheetId="6">[0]!ggg</definedName>
    <definedName name="ggg_15" localSheetId="3">[0]!ggg</definedName>
    <definedName name="ggg_15" localSheetId="7">[0]!ggg</definedName>
    <definedName name="ggg_15" localSheetId="4">[0]!ggg</definedName>
    <definedName name="ggg_15">[0]!ggg</definedName>
    <definedName name="ggg_16" localSheetId="5">[0]!ggg</definedName>
    <definedName name="ggg_16" localSheetId="6">[0]!ggg</definedName>
    <definedName name="ggg_16" localSheetId="3">[0]!ggg</definedName>
    <definedName name="ggg_16" localSheetId="7">[0]!ggg</definedName>
    <definedName name="ggg_16" localSheetId="4">[0]!ggg</definedName>
    <definedName name="ggg_16">[0]!ggg</definedName>
    <definedName name="ggg_2" localSheetId="5">[0]!ggg</definedName>
    <definedName name="ggg_2" localSheetId="6">[0]!ggg</definedName>
    <definedName name="ggg_2" localSheetId="3">[0]!ggg</definedName>
    <definedName name="ggg_2" localSheetId="7">[0]!ggg</definedName>
    <definedName name="ggg_2" localSheetId="4">[0]!ggg</definedName>
    <definedName name="ggg_2">[0]!ggg</definedName>
    <definedName name="kind_of_activity">[6]TEHSHEET!$B$19:$B$23</definedName>
    <definedName name="Pi1_1" localSheetId="5">[0]!_Pi1</definedName>
    <definedName name="Pi1_1" localSheetId="6">[0]!_Pi1</definedName>
    <definedName name="Pi1_1" localSheetId="3">[0]!_Pi1</definedName>
    <definedName name="Pi1_1" localSheetId="7">[0]!_Pi1</definedName>
    <definedName name="Pi1_1" localSheetId="4">[0]!_Pi1</definedName>
    <definedName name="Pi1_1">[0]!_Pi1</definedName>
    <definedName name="Pi1_10" localSheetId="5">[0]!_Pi1</definedName>
    <definedName name="Pi1_10" localSheetId="6">[0]!_Pi1</definedName>
    <definedName name="Pi1_10" localSheetId="3">[0]!_Pi1</definedName>
    <definedName name="Pi1_10" localSheetId="7">[0]!_Pi1</definedName>
    <definedName name="Pi1_10" localSheetId="4">[0]!_Pi1</definedName>
    <definedName name="Pi1_10">[0]!_Pi1</definedName>
    <definedName name="Pi1_11" localSheetId="5">[0]!_Pi1</definedName>
    <definedName name="Pi1_11" localSheetId="6">[0]!_Pi1</definedName>
    <definedName name="Pi1_11" localSheetId="3">[0]!_Pi1</definedName>
    <definedName name="Pi1_11" localSheetId="7">[0]!_Pi1</definedName>
    <definedName name="Pi1_11" localSheetId="4">[0]!_Pi1</definedName>
    <definedName name="Pi1_11">[0]!_Pi1</definedName>
    <definedName name="Pi1_13" localSheetId="5">[0]!_Pi1</definedName>
    <definedName name="Pi1_13" localSheetId="6">[0]!_Pi1</definedName>
    <definedName name="Pi1_13" localSheetId="3">[0]!_Pi1</definedName>
    <definedName name="Pi1_13" localSheetId="7">[0]!_Pi1</definedName>
    <definedName name="Pi1_13" localSheetId="4">[0]!_Pi1</definedName>
    <definedName name="Pi1_13">[0]!_Pi1</definedName>
    <definedName name="Pi1_14" localSheetId="5">[0]!_Pi1</definedName>
    <definedName name="Pi1_14" localSheetId="6">[0]!_Pi1</definedName>
    <definedName name="Pi1_14" localSheetId="3">[0]!_Pi1</definedName>
    <definedName name="Pi1_14" localSheetId="7">[0]!_Pi1</definedName>
    <definedName name="Pi1_14" localSheetId="4">[0]!_Pi1</definedName>
    <definedName name="Pi1_14">[0]!_Pi1</definedName>
    <definedName name="Pi1_15" localSheetId="5">_Pi1</definedName>
    <definedName name="Pi1_15" localSheetId="6">_Pi1</definedName>
    <definedName name="Pi1_15" localSheetId="3">_Pi1</definedName>
    <definedName name="Pi1_15" localSheetId="7">_Pi1</definedName>
    <definedName name="Pi1_15" localSheetId="4">_Pi1</definedName>
    <definedName name="Pi1_15">_Pi1</definedName>
    <definedName name="Pi1_16" localSheetId="5">[0]!_Pi1</definedName>
    <definedName name="Pi1_16" localSheetId="6">[0]!_Pi1</definedName>
    <definedName name="Pi1_16" localSheetId="3">[0]!_Pi1</definedName>
    <definedName name="Pi1_16" localSheetId="7">[0]!_Pi1</definedName>
    <definedName name="Pi1_16" localSheetId="4">[0]!_Pi1</definedName>
    <definedName name="Pi1_16">[0]!_Pi1</definedName>
    <definedName name="Pi1_2" localSheetId="5">[0]!_Pi1</definedName>
    <definedName name="Pi1_2" localSheetId="6">[0]!_Pi1</definedName>
    <definedName name="Pi1_2" localSheetId="3">[0]!_Pi1</definedName>
    <definedName name="Pi1_2" localSheetId="7">[0]!_Pi1</definedName>
    <definedName name="Pi1_2" localSheetId="4">[0]!_Pi1</definedName>
    <definedName name="Pi1_2">[0]!_Pi1</definedName>
    <definedName name="Pi1_22" localSheetId="5">_Pi1</definedName>
    <definedName name="Pi1_22" localSheetId="6">_Pi1</definedName>
    <definedName name="Pi1_22" localSheetId="3">_Pi1</definedName>
    <definedName name="Pi1_22" localSheetId="7">_Pi1</definedName>
    <definedName name="Pi1_22" localSheetId="4">_Pi1</definedName>
    <definedName name="Pi1_22">_Pi1</definedName>
    <definedName name="Pi1_3" localSheetId="5">[0]!_Pi1</definedName>
    <definedName name="Pi1_3" localSheetId="6">[0]!_Pi1</definedName>
    <definedName name="Pi1_3" localSheetId="3">[0]!_Pi1</definedName>
    <definedName name="Pi1_3" localSheetId="7">[0]!_Pi1</definedName>
    <definedName name="Pi1_3" localSheetId="4">[0]!_Pi1</definedName>
    <definedName name="Pi1_3">[0]!_Pi1</definedName>
    <definedName name="Pi1_4" localSheetId="5">_Pi1</definedName>
    <definedName name="Pi1_4" localSheetId="6">_Pi1</definedName>
    <definedName name="Pi1_4" localSheetId="3">_Pi1</definedName>
    <definedName name="Pi1_4" localSheetId="7">_Pi1</definedName>
    <definedName name="Pi1_4" localSheetId="4">_Pi1</definedName>
    <definedName name="Pi1_4">_Pi1</definedName>
    <definedName name="Pi1_67" localSheetId="5">_Pi1</definedName>
    <definedName name="Pi1_67" localSheetId="6">_Pi1</definedName>
    <definedName name="Pi1_67" localSheetId="3">_Pi1</definedName>
    <definedName name="Pi1_67" localSheetId="7">_Pi1</definedName>
    <definedName name="Pi1_67" localSheetId="4">_Pi1</definedName>
    <definedName name="Pi1_67">_Pi1</definedName>
    <definedName name="Pi1_70" localSheetId="5">_Pi1</definedName>
    <definedName name="Pi1_70" localSheetId="6">_Pi1</definedName>
    <definedName name="Pi1_70" localSheetId="3">_Pi1</definedName>
    <definedName name="Pi1_70" localSheetId="7">_Pi1</definedName>
    <definedName name="Pi1_70" localSheetId="4">_Pi1</definedName>
    <definedName name="Pi1_70">_Pi1</definedName>
    <definedName name="Pi1_71" localSheetId="5">_Pi1</definedName>
    <definedName name="Pi1_71" localSheetId="6">_Pi1</definedName>
    <definedName name="Pi1_71" localSheetId="3">_Pi1</definedName>
    <definedName name="Pi1_71" localSheetId="7">_Pi1</definedName>
    <definedName name="Pi1_71" localSheetId="4">_Pi1</definedName>
    <definedName name="Pi1_71">_Pi1</definedName>
    <definedName name="Pi1_72" localSheetId="5">_Pi1</definedName>
    <definedName name="Pi1_72" localSheetId="6">_Pi1</definedName>
    <definedName name="Pi1_72" localSheetId="3">_Pi1</definedName>
    <definedName name="Pi1_72" localSheetId="7">_Pi1</definedName>
    <definedName name="Pi1_72" localSheetId="4">_Pi1</definedName>
    <definedName name="Pi1_72">_Pi1</definedName>
    <definedName name="Pi1_74" localSheetId="5">_Pi1</definedName>
    <definedName name="Pi1_74" localSheetId="6">_Pi1</definedName>
    <definedName name="Pi1_74" localSheetId="3">_Pi1</definedName>
    <definedName name="Pi1_74" localSheetId="7">_Pi1</definedName>
    <definedName name="Pi1_74" localSheetId="4">_Pi1</definedName>
    <definedName name="Pi1_74">_Pi1</definedName>
    <definedName name="Pi1_9" localSheetId="5">_Pi1</definedName>
    <definedName name="Pi1_9" localSheetId="6">_Pi1</definedName>
    <definedName name="Pi1_9" localSheetId="3">_Pi1</definedName>
    <definedName name="Pi1_9" localSheetId="7">_Pi1</definedName>
    <definedName name="Pi1_9" localSheetId="4">_Pi1</definedName>
    <definedName name="Pi1_9">_Pi1</definedName>
    <definedName name="Pi2_1" localSheetId="5">[0]!_Pi2</definedName>
    <definedName name="Pi2_1" localSheetId="6">[0]!_Pi2</definedName>
    <definedName name="Pi2_1" localSheetId="3">[0]!_Pi2</definedName>
    <definedName name="Pi2_1" localSheetId="7">[0]!_Pi2</definedName>
    <definedName name="Pi2_1" localSheetId="4">[0]!_Pi2</definedName>
    <definedName name="Pi2_1">[0]!_Pi2</definedName>
    <definedName name="Pi2_10" localSheetId="5">[0]!_Pi2</definedName>
    <definedName name="Pi2_10" localSheetId="6">[0]!_Pi2</definedName>
    <definedName name="Pi2_10" localSheetId="3">[0]!_Pi2</definedName>
    <definedName name="Pi2_10" localSheetId="7">[0]!_Pi2</definedName>
    <definedName name="Pi2_10" localSheetId="4">[0]!_Pi2</definedName>
    <definedName name="Pi2_10">[0]!_Pi2</definedName>
    <definedName name="Pi2_11" localSheetId="5">[0]!_Pi2</definedName>
    <definedName name="Pi2_11" localSheetId="6">[0]!_Pi2</definedName>
    <definedName name="Pi2_11" localSheetId="3">[0]!_Pi2</definedName>
    <definedName name="Pi2_11" localSheetId="7">[0]!_Pi2</definedName>
    <definedName name="Pi2_11" localSheetId="4">[0]!_Pi2</definedName>
    <definedName name="Pi2_11">[0]!_Pi2</definedName>
    <definedName name="Pi2_13" localSheetId="5">[0]!_Pi2</definedName>
    <definedName name="Pi2_13" localSheetId="6">[0]!_Pi2</definedName>
    <definedName name="Pi2_13" localSheetId="3">[0]!_Pi2</definedName>
    <definedName name="Pi2_13" localSheetId="7">[0]!_Pi2</definedName>
    <definedName name="Pi2_13" localSheetId="4">[0]!_Pi2</definedName>
    <definedName name="Pi2_13">[0]!_Pi2</definedName>
    <definedName name="Pi2_14" localSheetId="5">[0]!_Pi2</definedName>
    <definedName name="Pi2_14" localSheetId="6">[0]!_Pi2</definedName>
    <definedName name="Pi2_14" localSheetId="3">[0]!_Pi2</definedName>
    <definedName name="Pi2_14" localSheetId="7">[0]!_Pi2</definedName>
    <definedName name="Pi2_14" localSheetId="4">[0]!_Pi2</definedName>
    <definedName name="Pi2_14">[0]!_Pi2</definedName>
    <definedName name="Pi2_15" localSheetId="5">_Pi2</definedName>
    <definedName name="Pi2_15" localSheetId="6">_Pi2</definedName>
    <definedName name="Pi2_15" localSheetId="3">_Pi2</definedName>
    <definedName name="Pi2_15" localSheetId="7">_Pi2</definedName>
    <definedName name="Pi2_15" localSheetId="4">_Pi2</definedName>
    <definedName name="Pi2_15">_Pi2</definedName>
    <definedName name="Pi2_16" localSheetId="5">[0]!_Pi2</definedName>
    <definedName name="Pi2_16" localSheetId="6">[0]!_Pi2</definedName>
    <definedName name="Pi2_16" localSheetId="3">[0]!_Pi2</definedName>
    <definedName name="Pi2_16" localSheetId="7">[0]!_Pi2</definedName>
    <definedName name="Pi2_16" localSheetId="4">[0]!_Pi2</definedName>
    <definedName name="Pi2_16">[0]!_Pi2</definedName>
    <definedName name="Pi2_2" localSheetId="5">[0]!_Pi2</definedName>
    <definedName name="Pi2_2" localSheetId="6">[0]!_Pi2</definedName>
    <definedName name="Pi2_2" localSheetId="3">[0]!_Pi2</definedName>
    <definedName name="Pi2_2" localSheetId="7">[0]!_Pi2</definedName>
    <definedName name="Pi2_2" localSheetId="4">[0]!_Pi2</definedName>
    <definedName name="Pi2_2">[0]!_Pi2</definedName>
    <definedName name="Pi2_22" localSheetId="5">_Pi2</definedName>
    <definedName name="Pi2_22" localSheetId="6">_Pi2</definedName>
    <definedName name="Pi2_22" localSheetId="3">_Pi2</definedName>
    <definedName name="Pi2_22" localSheetId="7">_Pi2</definedName>
    <definedName name="Pi2_22" localSheetId="4">_Pi2</definedName>
    <definedName name="Pi2_22">_Pi2</definedName>
    <definedName name="Pi2_3" localSheetId="5">[0]!_Pi2</definedName>
    <definedName name="Pi2_3" localSheetId="6">[0]!_Pi2</definedName>
    <definedName name="Pi2_3" localSheetId="3">[0]!_Pi2</definedName>
    <definedName name="Pi2_3" localSheetId="7">[0]!_Pi2</definedName>
    <definedName name="Pi2_3" localSheetId="4">[0]!_Pi2</definedName>
    <definedName name="Pi2_3">[0]!_Pi2</definedName>
    <definedName name="Pi2_4" localSheetId="5">_Pi2</definedName>
    <definedName name="Pi2_4" localSheetId="6">_Pi2</definedName>
    <definedName name="Pi2_4" localSheetId="3">_Pi2</definedName>
    <definedName name="Pi2_4" localSheetId="7">_Pi2</definedName>
    <definedName name="Pi2_4" localSheetId="4">_Pi2</definedName>
    <definedName name="Pi2_4">_Pi2</definedName>
    <definedName name="Pi2_67" localSheetId="5">_Pi2</definedName>
    <definedName name="Pi2_67" localSheetId="6">_Pi2</definedName>
    <definedName name="Pi2_67" localSheetId="3">_Pi2</definedName>
    <definedName name="Pi2_67" localSheetId="7">_Pi2</definedName>
    <definedName name="Pi2_67" localSheetId="4">_Pi2</definedName>
    <definedName name="Pi2_67">_Pi2</definedName>
    <definedName name="Pi2_70" localSheetId="5">_Pi2</definedName>
    <definedName name="Pi2_70" localSheetId="6">_Pi2</definedName>
    <definedName name="Pi2_70" localSheetId="3">_Pi2</definedName>
    <definedName name="Pi2_70" localSheetId="7">_Pi2</definedName>
    <definedName name="Pi2_70" localSheetId="4">_Pi2</definedName>
    <definedName name="Pi2_70">_Pi2</definedName>
    <definedName name="Pi2_71" localSheetId="5">_Pi2</definedName>
    <definedName name="Pi2_71" localSheetId="6">_Pi2</definedName>
    <definedName name="Pi2_71" localSheetId="3">_Pi2</definedName>
    <definedName name="Pi2_71" localSheetId="7">_Pi2</definedName>
    <definedName name="Pi2_71" localSheetId="4">_Pi2</definedName>
    <definedName name="Pi2_71">_Pi2</definedName>
    <definedName name="Pi2_72" localSheetId="5">_Pi2</definedName>
    <definedName name="Pi2_72" localSheetId="6">_Pi2</definedName>
    <definedName name="Pi2_72" localSheetId="3">_Pi2</definedName>
    <definedName name="Pi2_72" localSheetId="7">_Pi2</definedName>
    <definedName name="Pi2_72" localSheetId="4">_Pi2</definedName>
    <definedName name="Pi2_72">_Pi2</definedName>
    <definedName name="Pi2_74" localSheetId="5">_Pi2</definedName>
    <definedName name="Pi2_74" localSheetId="6">_Pi2</definedName>
    <definedName name="Pi2_74" localSheetId="3">_Pi2</definedName>
    <definedName name="Pi2_74" localSheetId="7">_Pi2</definedName>
    <definedName name="Pi2_74" localSheetId="4">_Pi2</definedName>
    <definedName name="Pi2_74">_Pi2</definedName>
    <definedName name="Pi2_9" localSheetId="5">_Pi2</definedName>
    <definedName name="Pi2_9" localSheetId="6">_Pi2</definedName>
    <definedName name="Pi2_9" localSheetId="3">_Pi2</definedName>
    <definedName name="Pi2_9" localSheetId="7">_Pi2</definedName>
    <definedName name="Pi2_9" localSheetId="4">_Pi2</definedName>
    <definedName name="Pi2_9">_Pi2</definedName>
    <definedName name="Pi3_1" localSheetId="5">[0]!_Pi3</definedName>
    <definedName name="Pi3_1" localSheetId="6">[0]!_Pi3</definedName>
    <definedName name="Pi3_1" localSheetId="3">[0]!_Pi3</definedName>
    <definedName name="Pi3_1" localSheetId="7">[0]!_Pi3</definedName>
    <definedName name="Pi3_1" localSheetId="4">[0]!_Pi3</definedName>
    <definedName name="Pi3_1">[0]!_Pi3</definedName>
    <definedName name="Pi3_10" localSheetId="5">[0]!_Pi3</definedName>
    <definedName name="Pi3_10" localSheetId="6">[0]!_Pi3</definedName>
    <definedName name="Pi3_10" localSheetId="3">[0]!_Pi3</definedName>
    <definedName name="Pi3_10" localSheetId="7">[0]!_Pi3</definedName>
    <definedName name="Pi3_10" localSheetId="4">[0]!_Pi3</definedName>
    <definedName name="Pi3_10">[0]!_Pi3</definedName>
    <definedName name="Pi3_11" localSheetId="5">[0]!_Pi3</definedName>
    <definedName name="Pi3_11" localSheetId="6">[0]!_Pi3</definedName>
    <definedName name="Pi3_11" localSheetId="3">[0]!_Pi3</definedName>
    <definedName name="Pi3_11" localSheetId="7">[0]!_Pi3</definedName>
    <definedName name="Pi3_11" localSheetId="4">[0]!_Pi3</definedName>
    <definedName name="Pi3_11">[0]!_Pi3</definedName>
    <definedName name="Pi3_13" localSheetId="5">[0]!_Pi3</definedName>
    <definedName name="Pi3_13" localSheetId="6">[0]!_Pi3</definedName>
    <definedName name="Pi3_13" localSheetId="3">[0]!_Pi3</definedName>
    <definedName name="Pi3_13" localSheetId="7">[0]!_Pi3</definedName>
    <definedName name="Pi3_13" localSheetId="4">[0]!_Pi3</definedName>
    <definedName name="Pi3_13">[0]!_Pi3</definedName>
    <definedName name="Pi3_14" localSheetId="5">[0]!_Pi3</definedName>
    <definedName name="Pi3_14" localSheetId="6">[0]!_Pi3</definedName>
    <definedName name="Pi3_14" localSheetId="3">[0]!_Pi3</definedName>
    <definedName name="Pi3_14" localSheetId="7">[0]!_Pi3</definedName>
    <definedName name="Pi3_14" localSheetId="4">[0]!_Pi3</definedName>
    <definedName name="Pi3_14">[0]!_Pi3</definedName>
    <definedName name="Pi3_15" localSheetId="5">_Pi3</definedName>
    <definedName name="Pi3_15" localSheetId="6">_Pi3</definedName>
    <definedName name="Pi3_15" localSheetId="3">_Pi3</definedName>
    <definedName name="Pi3_15" localSheetId="7">_Pi3</definedName>
    <definedName name="Pi3_15" localSheetId="4">_Pi3</definedName>
    <definedName name="Pi3_15">_Pi3</definedName>
    <definedName name="Pi3_16" localSheetId="5">[0]!_Pi3</definedName>
    <definedName name="Pi3_16" localSheetId="6">[0]!_Pi3</definedName>
    <definedName name="Pi3_16" localSheetId="3">[0]!_Pi3</definedName>
    <definedName name="Pi3_16" localSheetId="7">[0]!_Pi3</definedName>
    <definedName name="Pi3_16" localSheetId="4">[0]!_Pi3</definedName>
    <definedName name="Pi3_16">[0]!_Pi3</definedName>
    <definedName name="Pi3_2" localSheetId="5">[0]!_Pi3</definedName>
    <definedName name="Pi3_2" localSheetId="6">[0]!_Pi3</definedName>
    <definedName name="Pi3_2" localSheetId="3">[0]!_Pi3</definedName>
    <definedName name="Pi3_2" localSheetId="7">[0]!_Pi3</definedName>
    <definedName name="Pi3_2" localSheetId="4">[0]!_Pi3</definedName>
    <definedName name="Pi3_2">[0]!_Pi3</definedName>
    <definedName name="Pi3_22" localSheetId="5">_Pi3</definedName>
    <definedName name="Pi3_22" localSheetId="6">_Pi3</definedName>
    <definedName name="Pi3_22" localSheetId="3">_Pi3</definedName>
    <definedName name="Pi3_22" localSheetId="7">_Pi3</definedName>
    <definedName name="Pi3_22" localSheetId="4">_Pi3</definedName>
    <definedName name="Pi3_22">_Pi3</definedName>
    <definedName name="Pi3_3" localSheetId="5">[0]!_Pi3</definedName>
    <definedName name="Pi3_3" localSheetId="6">[0]!_Pi3</definedName>
    <definedName name="Pi3_3" localSheetId="3">[0]!_Pi3</definedName>
    <definedName name="Pi3_3" localSheetId="7">[0]!_Pi3</definedName>
    <definedName name="Pi3_3" localSheetId="4">[0]!_Pi3</definedName>
    <definedName name="Pi3_3">[0]!_Pi3</definedName>
    <definedName name="Pi3_4" localSheetId="5">_Pi3</definedName>
    <definedName name="Pi3_4" localSheetId="6">_Pi3</definedName>
    <definedName name="Pi3_4" localSheetId="3">_Pi3</definedName>
    <definedName name="Pi3_4" localSheetId="7">_Pi3</definedName>
    <definedName name="Pi3_4" localSheetId="4">_Pi3</definedName>
    <definedName name="Pi3_4">_Pi3</definedName>
    <definedName name="Pi3_67" localSheetId="5">_Pi3</definedName>
    <definedName name="Pi3_67" localSheetId="6">_Pi3</definedName>
    <definedName name="Pi3_67" localSheetId="3">_Pi3</definedName>
    <definedName name="Pi3_67" localSheetId="7">_Pi3</definedName>
    <definedName name="Pi3_67" localSheetId="4">_Pi3</definedName>
    <definedName name="Pi3_67">_Pi3</definedName>
    <definedName name="Pi3_70" localSheetId="5">_Pi3</definedName>
    <definedName name="Pi3_70" localSheetId="6">_Pi3</definedName>
    <definedName name="Pi3_70" localSheetId="3">_Pi3</definedName>
    <definedName name="Pi3_70" localSheetId="7">_Pi3</definedName>
    <definedName name="Pi3_70" localSheetId="4">_Pi3</definedName>
    <definedName name="Pi3_70">_Pi3</definedName>
    <definedName name="Pi3_71" localSheetId="5">_Pi3</definedName>
    <definedName name="Pi3_71" localSheetId="6">_Pi3</definedName>
    <definedName name="Pi3_71" localSheetId="3">_Pi3</definedName>
    <definedName name="Pi3_71" localSheetId="7">_Pi3</definedName>
    <definedName name="Pi3_71" localSheetId="4">_Pi3</definedName>
    <definedName name="Pi3_71">_Pi3</definedName>
    <definedName name="Pi3_72" localSheetId="5">_Pi3</definedName>
    <definedName name="Pi3_72" localSheetId="6">_Pi3</definedName>
    <definedName name="Pi3_72" localSheetId="3">_Pi3</definedName>
    <definedName name="Pi3_72" localSheetId="7">_Pi3</definedName>
    <definedName name="Pi3_72" localSheetId="4">_Pi3</definedName>
    <definedName name="Pi3_72">_Pi3</definedName>
    <definedName name="Pi3_74" localSheetId="5">_Pi3</definedName>
    <definedName name="Pi3_74" localSheetId="6">_Pi3</definedName>
    <definedName name="Pi3_74" localSheetId="3">_Pi3</definedName>
    <definedName name="Pi3_74" localSheetId="7">_Pi3</definedName>
    <definedName name="Pi3_74" localSheetId="4">_Pi3</definedName>
    <definedName name="Pi3_74">_Pi3</definedName>
    <definedName name="Pi3_9" localSheetId="5">_Pi3</definedName>
    <definedName name="Pi3_9" localSheetId="6">_Pi3</definedName>
    <definedName name="Pi3_9" localSheetId="3">_Pi3</definedName>
    <definedName name="Pi3_9" localSheetId="7">_Pi3</definedName>
    <definedName name="Pi3_9" localSheetId="4">_Pi3</definedName>
    <definedName name="Pi3_9">_Pi3</definedName>
    <definedName name="Pi4_1" localSheetId="5">[0]!_Pi4</definedName>
    <definedName name="Pi4_1" localSheetId="6">[0]!_Pi4</definedName>
    <definedName name="Pi4_1" localSheetId="3">[0]!_Pi4</definedName>
    <definedName name="Pi4_1" localSheetId="7">[0]!_Pi4</definedName>
    <definedName name="Pi4_1" localSheetId="4">[0]!_Pi4</definedName>
    <definedName name="Pi4_1">[0]!_Pi4</definedName>
    <definedName name="Pi4_10" localSheetId="5">[0]!_Pi4</definedName>
    <definedName name="Pi4_10" localSheetId="6">[0]!_Pi4</definedName>
    <definedName name="Pi4_10" localSheetId="3">[0]!_Pi4</definedName>
    <definedName name="Pi4_10" localSheetId="7">[0]!_Pi4</definedName>
    <definedName name="Pi4_10" localSheetId="4">[0]!_Pi4</definedName>
    <definedName name="Pi4_10">[0]!_Pi4</definedName>
    <definedName name="Pi4_11" localSheetId="5">[0]!_Pi4</definedName>
    <definedName name="Pi4_11" localSheetId="6">[0]!_Pi4</definedName>
    <definedName name="Pi4_11" localSheetId="3">[0]!_Pi4</definedName>
    <definedName name="Pi4_11" localSheetId="7">[0]!_Pi4</definedName>
    <definedName name="Pi4_11" localSheetId="4">[0]!_Pi4</definedName>
    <definedName name="Pi4_11">[0]!_Pi4</definedName>
    <definedName name="Pi4_13" localSheetId="5">[0]!_Pi4</definedName>
    <definedName name="Pi4_13" localSheetId="6">[0]!_Pi4</definedName>
    <definedName name="Pi4_13" localSheetId="3">[0]!_Pi4</definedName>
    <definedName name="Pi4_13" localSheetId="7">[0]!_Pi4</definedName>
    <definedName name="Pi4_13" localSheetId="4">[0]!_Pi4</definedName>
    <definedName name="Pi4_13">[0]!_Pi4</definedName>
    <definedName name="Pi4_14" localSheetId="5">[0]!_Pi4</definedName>
    <definedName name="Pi4_14" localSheetId="6">[0]!_Pi4</definedName>
    <definedName name="Pi4_14" localSheetId="3">[0]!_Pi4</definedName>
    <definedName name="Pi4_14" localSheetId="7">[0]!_Pi4</definedName>
    <definedName name="Pi4_14" localSheetId="4">[0]!_Pi4</definedName>
    <definedName name="Pi4_14">[0]!_Pi4</definedName>
    <definedName name="Pi4_15" localSheetId="5">_Pi4</definedName>
    <definedName name="Pi4_15" localSheetId="6">_Pi4</definedName>
    <definedName name="Pi4_15" localSheetId="3">_Pi4</definedName>
    <definedName name="Pi4_15" localSheetId="7">_Pi4</definedName>
    <definedName name="Pi4_15" localSheetId="4">_Pi4</definedName>
    <definedName name="Pi4_15">_Pi4</definedName>
    <definedName name="Pi4_16" localSheetId="5">[0]!_Pi4</definedName>
    <definedName name="Pi4_16" localSheetId="6">[0]!_Pi4</definedName>
    <definedName name="Pi4_16" localSheetId="3">[0]!_Pi4</definedName>
    <definedName name="Pi4_16" localSheetId="7">[0]!_Pi4</definedName>
    <definedName name="Pi4_16" localSheetId="4">[0]!_Pi4</definedName>
    <definedName name="Pi4_16">[0]!_Pi4</definedName>
    <definedName name="Pi4_2" localSheetId="5">[0]!_Pi4</definedName>
    <definedName name="Pi4_2" localSheetId="6">[0]!_Pi4</definedName>
    <definedName name="Pi4_2" localSheetId="3">[0]!_Pi4</definedName>
    <definedName name="Pi4_2" localSheetId="7">[0]!_Pi4</definedName>
    <definedName name="Pi4_2" localSheetId="4">[0]!_Pi4</definedName>
    <definedName name="Pi4_2">[0]!_Pi4</definedName>
    <definedName name="Pi4_22" localSheetId="5">_Pi4</definedName>
    <definedName name="Pi4_22" localSheetId="6">_Pi4</definedName>
    <definedName name="Pi4_22" localSheetId="3">_Pi4</definedName>
    <definedName name="Pi4_22" localSheetId="7">_Pi4</definedName>
    <definedName name="Pi4_22" localSheetId="4">_Pi4</definedName>
    <definedName name="Pi4_22">_Pi4</definedName>
    <definedName name="Pi4_3" localSheetId="5">[0]!_Pi4</definedName>
    <definedName name="Pi4_3" localSheetId="6">[0]!_Pi4</definedName>
    <definedName name="Pi4_3" localSheetId="3">[0]!_Pi4</definedName>
    <definedName name="Pi4_3" localSheetId="7">[0]!_Pi4</definedName>
    <definedName name="Pi4_3" localSheetId="4">[0]!_Pi4</definedName>
    <definedName name="Pi4_3">[0]!_Pi4</definedName>
    <definedName name="Pi4_4" localSheetId="5">_Pi4</definedName>
    <definedName name="Pi4_4" localSheetId="6">_Pi4</definedName>
    <definedName name="Pi4_4" localSheetId="3">_Pi4</definedName>
    <definedName name="Pi4_4" localSheetId="7">_Pi4</definedName>
    <definedName name="Pi4_4" localSheetId="4">_Pi4</definedName>
    <definedName name="Pi4_4">_Pi4</definedName>
    <definedName name="Pi4_67" localSheetId="5">_Pi4</definedName>
    <definedName name="Pi4_67" localSheetId="6">_Pi4</definedName>
    <definedName name="Pi4_67" localSheetId="3">_Pi4</definedName>
    <definedName name="Pi4_67" localSheetId="7">_Pi4</definedName>
    <definedName name="Pi4_67" localSheetId="4">_Pi4</definedName>
    <definedName name="Pi4_67">_Pi4</definedName>
    <definedName name="Pi4_70" localSheetId="5">_Pi4</definedName>
    <definedName name="Pi4_70" localSheetId="6">_Pi4</definedName>
    <definedName name="Pi4_70" localSheetId="3">_Pi4</definedName>
    <definedName name="Pi4_70" localSheetId="7">_Pi4</definedName>
    <definedName name="Pi4_70" localSheetId="4">_Pi4</definedName>
    <definedName name="Pi4_70">_Pi4</definedName>
    <definedName name="Pi4_71" localSheetId="5">_Pi4</definedName>
    <definedName name="Pi4_71" localSheetId="6">_Pi4</definedName>
    <definedName name="Pi4_71" localSheetId="3">_Pi4</definedName>
    <definedName name="Pi4_71" localSheetId="7">_Pi4</definedName>
    <definedName name="Pi4_71" localSheetId="4">_Pi4</definedName>
    <definedName name="Pi4_71">_Pi4</definedName>
    <definedName name="Pi4_72" localSheetId="5">_Pi4</definedName>
    <definedName name="Pi4_72" localSheetId="6">_Pi4</definedName>
    <definedName name="Pi4_72" localSheetId="3">_Pi4</definedName>
    <definedName name="Pi4_72" localSheetId="7">_Pi4</definedName>
    <definedName name="Pi4_72" localSheetId="4">_Pi4</definedName>
    <definedName name="Pi4_72">_Pi4</definedName>
    <definedName name="Pi4_74" localSheetId="5">_Pi4</definedName>
    <definedName name="Pi4_74" localSheetId="6">_Pi4</definedName>
    <definedName name="Pi4_74" localSheetId="3">_Pi4</definedName>
    <definedName name="Pi4_74" localSheetId="7">_Pi4</definedName>
    <definedName name="Pi4_74" localSheetId="4">_Pi4</definedName>
    <definedName name="Pi4_74">_Pi4</definedName>
    <definedName name="Pi4_9" localSheetId="5">_Pi4</definedName>
    <definedName name="Pi4_9" localSheetId="6">_Pi4</definedName>
    <definedName name="Pi4_9" localSheetId="3">_Pi4</definedName>
    <definedName name="Pi4_9" localSheetId="7">_Pi4</definedName>
    <definedName name="Pi4_9" localSheetId="4">_Pi4</definedName>
    <definedName name="Pi4_9">_Pi4</definedName>
    <definedName name="Pi5_1" localSheetId="5">[0]!_Pi5</definedName>
    <definedName name="Pi5_1" localSheetId="6">[0]!_Pi5</definedName>
    <definedName name="Pi5_1" localSheetId="3">[0]!_Pi5</definedName>
    <definedName name="Pi5_1" localSheetId="7">[0]!_Pi5</definedName>
    <definedName name="Pi5_1" localSheetId="4">[0]!_Pi5</definedName>
    <definedName name="Pi5_1">[0]!_Pi5</definedName>
    <definedName name="Pi5_10" localSheetId="5">[0]!_Pi5</definedName>
    <definedName name="Pi5_10" localSheetId="6">[0]!_Pi5</definedName>
    <definedName name="Pi5_10" localSheetId="3">[0]!_Pi5</definedName>
    <definedName name="Pi5_10" localSheetId="7">[0]!_Pi5</definedName>
    <definedName name="Pi5_10" localSheetId="4">[0]!_Pi5</definedName>
    <definedName name="Pi5_10">[0]!_Pi5</definedName>
    <definedName name="Pi5_11" localSheetId="5">[0]!_Pi5</definedName>
    <definedName name="Pi5_11" localSheetId="6">[0]!_Pi5</definedName>
    <definedName name="Pi5_11" localSheetId="3">[0]!_Pi5</definedName>
    <definedName name="Pi5_11" localSheetId="7">[0]!_Pi5</definedName>
    <definedName name="Pi5_11" localSheetId="4">[0]!_Pi5</definedName>
    <definedName name="Pi5_11">[0]!_Pi5</definedName>
    <definedName name="Pi5_13" localSheetId="5">[0]!_Pi5</definedName>
    <definedName name="Pi5_13" localSheetId="6">[0]!_Pi5</definedName>
    <definedName name="Pi5_13" localSheetId="3">[0]!_Pi5</definedName>
    <definedName name="Pi5_13" localSheetId="7">[0]!_Pi5</definedName>
    <definedName name="Pi5_13" localSheetId="4">[0]!_Pi5</definedName>
    <definedName name="Pi5_13">[0]!_Pi5</definedName>
    <definedName name="Pi5_14" localSheetId="5">[0]!_Pi5</definedName>
    <definedName name="Pi5_14" localSheetId="6">[0]!_Pi5</definedName>
    <definedName name="Pi5_14" localSheetId="3">[0]!_Pi5</definedName>
    <definedName name="Pi5_14" localSheetId="7">[0]!_Pi5</definedName>
    <definedName name="Pi5_14" localSheetId="4">[0]!_Pi5</definedName>
    <definedName name="Pi5_14">[0]!_Pi5</definedName>
    <definedName name="Pi5_15" localSheetId="5">_Pi5</definedName>
    <definedName name="Pi5_15" localSheetId="6">_Pi5</definedName>
    <definedName name="Pi5_15" localSheetId="3">_Pi5</definedName>
    <definedName name="Pi5_15" localSheetId="7">_Pi5</definedName>
    <definedName name="Pi5_15" localSheetId="4">_Pi5</definedName>
    <definedName name="Pi5_15">_Pi5</definedName>
    <definedName name="Pi5_16" localSheetId="5">[0]!_Pi5</definedName>
    <definedName name="Pi5_16" localSheetId="6">[0]!_Pi5</definedName>
    <definedName name="Pi5_16" localSheetId="3">[0]!_Pi5</definedName>
    <definedName name="Pi5_16" localSheetId="7">[0]!_Pi5</definedName>
    <definedName name="Pi5_16" localSheetId="4">[0]!_Pi5</definedName>
    <definedName name="Pi5_16">[0]!_Pi5</definedName>
    <definedName name="Pi5_2" localSheetId="5">[0]!_Pi5</definedName>
    <definedName name="Pi5_2" localSheetId="6">[0]!_Pi5</definedName>
    <definedName name="Pi5_2" localSheetId="3">[0]!_Pi5</definedName>
    <definedName name="Pi5_2" localSheetId="7">[0]!_Pi5</definedName>
    <definedName name="Pi5_2" localSheetId="4">[0]!_Pi5</definedName>
    <definedName name="Pi5_2">[0]!_Pi5</definedName>
    <definedName name="Pi5_22" localSheetId="5">_Pi5</definedName>
    <definedName name="Pi5_22" localSheetId="6">_Pi5</definedName>
    <definedName name="Pi5_22" localSheetId="3">_Pi5</definedName>
    <definedName name="Pi5_22" localSheetId="7">_Pi5</definedName>
    <definedName name="Pi5_22" localSheetId="4">_Pi5</definedName>
    <definedName name="Pi5_22">_Pi5</definedName>
    <definedName name="Pi5_3" localSheetId="5">[0]!_Pi5</definedName>
    <definedName name="Pi5_3" localSheetId="6">[0]!_Pi5</definedName>
    <definedName name="Pi5_3" localSheetId="3">[0]!_Pi5</definedName>
    <definedName name="Pi5_3" localSheetId="7">[0]!_Pi5</definedName>
    <definedName name="Pi5_3" localSheetId="4">[0]!_Pi5</definedName>
    <definedName name="Pi5_3">[0]!_Pi5</definedName>
    <definedName name="Pi5_4" localSheetId="5">_Pi5</definedName>
    <definedName name="Pi5_4" localSheetId="6">_Pi5</definedName>
    <definedName name="Pi5_4" localSheetId="3">_Pi5</definedName>
    <definedName name="Pi5_4" localSheetId="7">_Pi5</definedName>
    <definedName name="Pi5_4" localSheetId="4">_Pi5</definedName>
    <definedName name="Pi5_4">_Pi5</definedName>
    <definedName name="Pi5_67" localSheetId="5">_Pi5</definedName>
    <definedName name="Pi5_67" localSheetId="6">_Pi5</definedName>
    <definedName name="Pi5_67" localSheetId="3">_Pi5</definedName>
    <definedName name="Pi5_67" localSheetId="7">_Pi5</definedName>
    <definedName name="Pi5_67" localSheetId="4">_Pi5</definedName>
    <definedName name="Pi5_67">_Pi5</definedName>
    <definedName name="Pi5_70" localSheetId="5">_Pi5</definedName>
    <definedName name="Pi5_70" localSheetId="6">_Pi5</definedName>
    <definedName name="Pi5_70" localSheetId="3">_Pi5</definedName>
    <definedName name="Pi5_70" localSheetId="7">_Pi5</definedName>
    <definedName name="Pi5_70" localSheetId="4">_Pi5</definedName>
    <definedName name="Pi5_70">_Pi5</definedName>
    <definedName name="Pi5_71" localSheetId="5">_Pi5</definedName>
    <definedName name="Pi5_71" localSheetId="6">_Pi5</definedName>
    <definedName name="Pi5_71" localSheetId="3">_Pi5</definedName>
    <definedName name="Pi5_71" localSheetId="7">_Pi5</definedName>
    <definedName name="Pi5_71" localSheetId="4">_Pi5</definedName>
    <definedName name="Pi5_71">_Pi5</definedName>
    <definedName name="Pi5_72" localSheetId="5">_Pi5</definedName>
    <definedName name="Pi5_72" localSheetId="6">_Pi5</definedName>
    <definedName name="Pi5_72" localSheetId="3">_Pi5</definedName>
    <definedName name="Pi5_72" localSheetId="7">_Pi5</definedName>
    <definedName name="Pi5_72" localSheetId="4">_Pi5</definedName>
    <definedName name="Pi5_72">_Pi5</definedName>
    <definedName name="Pi5_74" localSheetId="5">_Pi5</definedName>
    <definedName name="Pi5_74" localSheetId="6">_Pi5</definedName>
    <definedName name="Pi5_74" localSheetId="3">_Pi5</definedName>
    <definedName name="Pi5_74" localSheetId="7">_Pi5</definedName>
    <definedName name="Pi5_74" localSheetId="4">_Pi5</definedName>
    <definedName name="Pi5_74">_Pi5</definedName>
    <definedName name="Pi5_9" localSheetId="5">_Pi5</definedName>
    <definedName name="Pi5_9" localSheetId="6">_Pi5</definedName>
    <definedName name="Pi5_9" localSheetId="3">_Pi5</definedName>
    <definedName name="Pi5_9" localSheetId="7">_Pi5</definedName>
    <definedName name="Pi5_9" localSheetId="4">_Pi5</definedName>
    <definedName name="Pi5_9">_Pi5</definedName>
    <definedName name="аа">#N/A</definedName>
    <definedName name="аа_10" localSheetId="5">[0]!аа</definedName>
    <definedName name="аа_10" localSheetId="6">[0]!аа</definedName>
    <definedName name="аа_10" localSheetId="3">[0]!аа</definedName>
    <definedName name="аа_10" localSheetId="7">[0]!аа</definedName>
    <definedName name="аа_10" localSheetId="4">[0]!аа</definedName>
    <definedName name="аа_10">[0]!аа</definedName>
    <definedName name="аа_14" localSheetId="5">[0]!аа</definedName>
    <definedName name="аа_14" localSheetId="6">[0]!аа</definedName>
    <definedName name="аа_14" localSheetId="3">[0]!аа</definedName>
    <definedName name="аа_14" localSheetId="7">[0]!аа</definedName>
    <definedName name="аа_14" localSheetId="4">[0]!аа</definedName>
    <definedName name="аа_14">[0]!аа</definedName>
    <definedName name="аа_15" localSheetId="5">[0]!аа</definedName>
    <definedName name="аа_15" localSheetId="6">[0]!аа</definedName>
    <definedName name="аа_15" localSheetId="3">[0]!аа</definedName>
    <definedName name="аа_15" localSheetId="7">[0]!аа</definedName>
    <definedName name="аа_15" localSheetId="4">[0]!аа</definedName>
    <definedName name="аа_15">[0]!аа</definedName>
    <definedName name="аа_16" localSheetId="5">[0]!аа</definedName>
    <definedName name="аа_16" localSheetId="6">[0]!аа</definedName>
    <definedName name="аа_16" localSheetId="3">[0]!аа</definedName>
    <definedName name="аа_16" localSheetId="7">[0]!аа</definedName>
    <definedName name="аа_16" localSheetId="4">[0]!аа</definedName>
    <definedName name="аа_16">[0]!аа</definedName>
    <definedName name="аа_2" localSheetId="5">[0]!аа</definedName>
    <definedName name="аа_2" localSheetId="6">[0]!аа</definedName>
    <definedName name="аа_2" localSheetId="3">[0]!аа</definedName>
    <definedName name="аа_2" localSheetId="7">[0]!аа</definedName>
    <definedName name="аа_2" localSheetId="4">[0]!аа</definedName>
    <definedName name="аа_2">[0]!аа</definedName>
    <definedName name="апапа" localSheetId="5">[0]!_Pi4</definedName>
    <definedName name="апапа" localSheetId="6">[0]!_Pi4</definedName>
    <definedName name="апапа" localSheetId="3">[0]!_Pi4</definedName>
    <definedName name="апапа" localSheetId="7">[0]!_Pi4</definedName>
    <definedName name="апапа" localSheetId="4">[0]!_Pi4</definedName>
    <definedName name="апапа">[0]!_Pi4</definedName>
    <definedName name="апапа_1" localSheetId="5">[0]!_Pi4</definedName>
    <definedName name="апапа_1" localSheetId="6">[0]!_Pi4</definedName>
    <definedName name="апапа_1" localSheetId="3">[0]!_Pi4</definedName>
    <definedName name="апапа_1" localSheetId="7">[0]!_Pi4</definedName>
    <definedName name="апапа_1" localSheetId="4">[0]!_Pi4</definedName>
    <definedName name="апапа_1">[0]!_Pi4</definedName>
    <definedName name="апапа_13" localSheetId="5">[0]!_Pi4</definedName>
    <definedName name="апапа_13" localSheetId="6">[0]!_Pi4</definedName>
    <definedName name="апапа_13" localSheetId="3">[0]!_Pi4</definedName>
    <definedName name="апапа_13" localSheetId="7">[0]!_Pi4</definedName>
    <definedName name="апапа_13" localSheetId="4">[0]!_Pi4</definedName>
    <definedName name="апапа_13">[0]!_Pi4</definedName>
    <definedName name="апапа_2" localSheetId="5">[0]!_Pi4</definedName>
    <definedName name="апапа_2" localSheetId="6">[0]!_Pi4</definedName>
    <definedName name="апапа_2" localSheetId="3">[0]!_Pi4</definedName>
    <definedName name="апапа_2" localSheetId="7">[0]!_Pi4</definedName>
    <definedName name="апапа_2" localSheetId="4">[0]!_Pi4</definedName>
    <definedName name="апапа_2">[0]!_Pi4</definedName>
    <definedName name="апквуцыыыыы">#N/A</definedName>
    <definedName name="б">#N/A</definedName>
    <definedName name="б_10" localSheetId="5">[0]!б</definedName>
    <definedName name="б_10" localSheetId="6">[0]!б</definedName>
    <definedName name="б_10" localSheetId="3">[0]!б</definedName>
    <definedName name="б_10" localSheetId="7">[0]!б</definedName>
    <definedName name="б_10" localSheetId="4">[0]!б</definedName>
    <definedName name="б_10">[0]!б</definedName>
    <definedName name="б_14" localSheetId="5">[0]!б</definedName>
    <definedName name="б_14" localSheetId="6">[0]!б</definedName>
    <definedName name="б_14" localSheetId="3">[0]!б</definedName>
    <definedName name="б_14" localSheetId="7">[0]!б</definedName>
    <definedName name="б_14" localSheetId="4">[0]!б</definedName>
    <definedName name="б_14">[0]!б</definedName>
    <definedName name="б_15" localSheetId="5">[0]!б</definedName>
    <definedName name="б_15" localSheetId="6">[0]!б</definedName>
    <definedName name="б_15" localSheetId="3">[0]!б</definedName>
    <definedName name="б_15" localSheetId="7">[0]!б</definedName>
    <definedName name="б_15" localSheetId="4">[0]!б</definedName>
    <definedName name="б_15">[0]!б</definedName>
    <definedName name="б_16" localSheetId="5">[0]!б</definedName>
    <definedName name="б_16" localSheetId="6">[0]!б</definedName>
    <definedName name="б_16" localSheetId="3">[0]!б</definedName>
    <definedName name="б_16" localSheetId="7">[0]!б</definedName>
    <definedName name="б_16" localSheetId="4">[0]!б</definedName>
    <definedName name="б_16">[0]!б</definedName>
    <definedName name="б_2" localSheetId="5">[0]!б</definedName>
    <definedName name="б_2" localSheetId="6">[0]!б</definedName>
    <definedName name="б_2" localSheetId="3">[0]!б</definedName>
    <definedName name="б_2" localSheetId="7">[0]!б</definedName>
    <definedName name="б_2" localSheetId="4">[0]!б</definedName>
    <definedName name="б_2">[0]!б</definedName>
    <definedName name="бдлшщззж">#N/A</definedName>
    <definedName name="бмипнеггоотббббббббб">#N/A</definedName>
    <definedName name="бсмчакуее">#N/A</definedName>
    <definedName name="в">#N/A</definedName>
    <definedName name="в_10" localSheetId="5">[0]!в</definedName>
    <definedName name="в_10" localSheetId="6">[0]!в</definedName>
    <definedName name="в_10" localSheetId="3">[0]!в</definedName>
    <definedName name="в_10" localSheetId="7">[0]!в</definedName>
    <definedName name="в_10" localSheetId="4">[0]!в</definedName>
    <definedName name="в_10">[0]!в</definedName>
    <definedName name="в_14" localSheetId="5">[0]!в</definedName>
    <definedName name="в_14" localSheetId="6">[0]!в</definedName>
    <definedName name="в_14" localSheetId="3">[0]!в</definedName>
    <definedName name="в_14" localSheetId="7">[0]!в</definedName>
    <definedName name="в_14" localSheetId="4">[0]!в</definedName>
    <definedName name="в_14">[0]!в</definedName>
    <definedName name="в_15" localSheetId="5">[0]!в</definedName>
    <definedName name="в_15" localSheetId="6">[0]!в</definedName>
    <definedName name="в_15" localSheetId="3">[0]!в</definedName>
    <definedName name="в_15" localSheetId="7">[0]!в</definedName>
    <definedName name="в_15" localSheetId="4">[0]!в</definedName>
    <definedName name="в_15">[0]!в</definedName>
    <definedName name="в_16" localSheetId="5">[0]!в</definedName>
    <definedName name="в_16" localSheetId="6">[0]!в</definedName>
    <definedName name="в_16" localSheetId="3">[0]!в</definedName>
    <definedName name="в_16" localSheetId="7">[0]!в</definedName>
    <definedName name="в_16" localSheetId="4">[0]!в</definedName>
    <definedName name="в_16">[0]!в</definedName>
    <definedName name="в_2" localSheetId="5">[0]!в</definedName>
    <definedName name="в_2" localSheetId="6">[0]!в</definedName>
    <definedName name="в_2" localSheetId="3">[0]!в</definedName>
    <definedName name="в_2" localSheetId="7">[0]!в</definedName>
    <definedName name="в_2" localSheetId="4">[0]!в</definedName>
    <definedName name="в_2">[0]!в</definedName>
    <definedName name="вааитььбблдшщщ">#N/A</definedName>
    <definedName name="вапроолдджюююююю">#N/A</definedName>
    <definedName name="гггггг" localSheetId="5">'[4]распределение январь по бухг.'!#REF!</definedName>
    <definedName name="гггггг" localSheetId="6">'[4]распределение январь по бухг.'!#REF!</definedName>
    <definedName name="гггггг" localSheetId="3">'[4]распределение январь по бухг.'!#REF!</definedName>
    <definedName name="гггггг" localSheetId="7">'[4]распределение январь по бухг.'!#REF!</definedName>
    <definedName name="гггггг" localSheetId="4">'[4]распределение январь по бухг.'!#REF!</definedName>
    <definedName name="гггггг">'[4]распределение январь по бухг.'!#REF!</definedName>
    <definedName name="гггггггггггггггггг" localSheetId="5">[4]расшифровка!#REF!</definedName>
    <definedName name="гггггггггггггггггг" localSheetId="6">[4]расшифровка!#REF!</definedName>
    <definedName name="гггггггггггггггггг" localSheetId="3">[4]расшифровка!#REF!</definedName>
    <definedName name="гггггггггггггггггг" localSheetId="7">[4]расшифровка!#REF!</definedName>
    <definedName name="гггггггггггггггггг" localSheetId="4">[4]расшифровка!#REF!</definedName>
    <definedName name="гггггггггггггггггг">[4]расшифровка!#REF!</definedName>
    <definedName name="дапвеункее">#N/A</definedName>
    <definedName name="дголь" localSheetId="5">[0]!_Pi3</definedName>
    <definedName name="дголь" localSheetId="6">[0]!_Pi3</definedName>
    <definedName name="дголь" localSheetId="3">[0]!_Pi3</definedName>
    <definedName name="дголь" localSheetId="7">[0]!_Pi3</definedName>
    <definedName name="дголь" localSheetId="4">[0]!_Pi3</definedName>
    <definedName name="дголь">[0]!_Pi3</definedName>
    <definedName name="дголь_13" localSheetId="5">[0]!_Pi3</definedName>
    <definedName name="дголь_13" localSheetId="6">[0]!_Pi3</definedName>
    <definedName name="дголь_13" localSheetId="3">[0]!_Pi3</definedName>
    <definedName name="дголь_13" localSheetId="7">[0]!_Pi3</definedName>
    <definedName name="дголь_13" localSheetId="4">[0]!_Pi3</definedName>
    <definedName name="дголь_13">[0]!_Pi3</definedName>
    <definedName name="ддллоогггггггггггг">#N/A</definedName>
    <definedName name="длгоор" localSheetId="5">[0]!_Pi5</definedName>
    <definedName name="длгоор" localSheetId="6">[0]!_Pi5</definedName>
    <definedName name="длгоор" localSheetId="3">[0]!_Pi5</definedName>
    <definedName name="длгоор" localSheetId="7">[0]!_Pi5</definedName>
    <definedName name="длгоор" localSheetId="4">[0]!_Pi5</definedName>
    <definedName name="длгоор">[0]!_Pi5</definedName>
    <definedName name="длгоор_13" localSheetId="5">[0]!_Pi5</definedName>
    <definedName name="длгоор_13" localSheetId="6">[0]!_Pi5</definedName>
    <definedName name="длгоор_13" localSheetId="3">[0]!_Pi5</definedName>
    <definedName name="длгоор_13" localSheetId="7">[0]!_Pi5</definedName>
    <definedName name="длгоор_13" localSheetId="4">[0]!_Pi5</definedName>
    <definedName name="длгоор_13">[0]!_Pi5</definedName>
    <definedName name="длгоор_2" localSheetId="5">[0]!_Pi5</definedName>
    <definedName name="длгоор_2" localSheetId="6">[0]!_Pi5</definedName>
    <definedName name="длгоор_2" localSheetId="3">[0]!_Pi5</definedName>
    <definedName name="длгоор_2" localSheetId="7">[0]!_Pi5</definedName>
    <definedName name="длгоор_2" localSheetId="4">[0]!_Pi5</definedName>
    <definedName name="длгоор_2">[0]!_Pi5</definedName>
    <definedName name="дллллл" localSheetId="5">[0]!_Pi3</definedName>
    <definedName name="дллллл" localSheetId="6">[0]!_Pi3</definedName>
    <definedName name="дллллл" localSheetId="3">[0]!_Pi3</definedName>
    <definedName name="дллллл" localSheetId="7">[0]!_Pi3</definedName>
    <definedName name="дллллл" localSheetId="4">[0]!_Pi3</definedName>
    <definedName name="дллллл">[0]!_Pi3</definedName>
    <definedName name="дллллл_13" localSheetId="5">[0]!_Pi3</definedName>
    <definedName name="дллллл_13" localSheetId="6">[0]!_Pi3</definedName>
    <definedName name="дллллл_13" localSheetId="3">[0]!_Pi3</definedName>
    <definedName name="дллллл_13" localSheetId="7">[0]!_Pi3</definedName>
    <definedName name="дллллл_13" localSheetId="4">[0]!_Pi3</definedName>
    <definedName name="дллллл_13">[0]!_Pi3</definedName>
    <definedName name="дллллл_2" localSheetId="5">[0]!_Pi3</definedName>
    <definedName name="дллллл_2" localSheetId="6">[0]!_Pi3</definedName>
    <definedName name="дллллл_2" localSheetId="3">[0]!_Pi3</definedName>
    <definedName name="дллллл_2" localSheetId="7">[0]!_Pi3</definedName>
    <definedName name="дллллл_2" localSheetId="4">[0]!_Pi3</definedName>
    <definedName name="дллллл_2">[0]!_Pi3</definedName>
    <definedName name="длллоо" localSheetId="5">#REF!</definedName>
    <definedName name="длллоо" localSheetId="6">#REF!</definedName>
    <definedName name="длллоо" localSheetId="3">#REF!</definedName>
    <definedName name="длллоо" localSheetId="7">#REF!</definedName>
    <definedName name="длллоо" localSheetId="4">#REF!</definedName>
    <definedName name="длллоо">#REF!</definedName>
    <definedName name="длллоо_13" localSheetId="7">#REF!</definedName>
    <definedName name="длллоо_13" localSheetId="4">#REF!</definedName>
    <definedName name="длллоо_13">#REF!</definedName>
    <definedName name="_xlnm.Print_Titles" localSheetId="1">'№ 2-ИП ВС (стр. 3-4)'!$13:$19</definedName>
    <definedName name="_xlnm.Print_Titles" localSheetId="5">'№ 4-ИП ВС -план'!$9:$11</definedName>
    <definedName name="имя" localSheetId="5">[0]!_Pi2</definedName>
    <definedName name="имя" localSheetId="6">[0]!_Pi2</definedName>
    <definedName name="имя" localSheetId="3">[0]!_Pi2</definedName>
    <definedName name="имя" localSheetId="7">[0]!_Pi2</definedName>
    <definedName name="имя" localSheetId="4">[0]!_Pi2</definedName>
    <definedName name="имя">[0]!_Pi2</definedName>
    <definedName name="имя1" localSheetId="5">_Pi2</definedName>
    <definedName name="имя1" localSheetId="6">_Pi2</definedName>
    <definedName name="имя1" localSheetId="3">_Pi2</definedName>
    <definedName name="имя1" localSheetId="7">_Pi2</definedName>
    <definedName name="имя1" localSheetId="4">_Pi2</definedName>
    <definedName name="имя1">_Pi2</definedName>
    <definedName name="ипрнотьлгггг">#N/A</definedName>
    <definedName name="испаекроггш">#N/A</definedName>
    <definedName name="итроннгггг">[7]Нормат!$J$23</definedName>
    <definedName name="итрооогнгггг" localSheetId="5">#REF!</definedName>
    <definedName name="итрооогнгггг" localSheetId="6">#REF!</definedName>
    <definedName name="итрооогнгггг" localSheetId="3">#REF!</definedName>
    <definedName name="итрооогнгггг" localSheetId="7">#REF!</definedName>
    <definedName name="итрооогнгггг" localSheetId="4">#REF!</definedName>
    <definedName name="итрооогнгггг">#REF!</definedName>
    <definedName name="итрроггнроооооооо">#N/A</definedName>
    <definedName name="итррогнприиии">#N/A</definedName>
    <definedName name="итрроннгшлдбб">#N/A</definedName>
    <definedName name="итррр">[7]Нормат!$J$12</definedName>
    <definedName name="йцуукен">#N/A</definedName>
    <definedName name="коррект">#N/A</definedName>
    <definedName name="коррект_10" localSheetId="5">[0]!коррект</definedName>
    <definedName name="коррект_10" localSheetId="6">[0]!коррект</definedName>
    <definedName name="коррект_10" localSheetId="3">[0]!коррект</definedName>
    <definedName name="коррект_10" localSheetId="7">[0]!коррект</definedName>
    <definedName name="коррект_10" localSheetId="4">[0]!коррект</definedName>
    <definedName name="коррект_10">[0]!коррект</definedName>
    <definedName name="коррект_14" localSheetId="5">[0]!коррект</definedName>
    <definedName name="коррект_14" localSheetId="6">[0]!коррект</definedName>
    <definedName name="коррект_14" localSheetId="3">[0]!коррект</definedName>
    <definedName name="коррект_14" localSheetId="7">[0]!коррект</definedName>
    <definedName name="коррект_14" localSheetId="4">[0]!коррект</definedName>
    <definedName name="коррект_14">[0]!коррект</definedName>
    <definedName name="коррект_15" localSheetId="5">[0]!коррект</definedName>
    <definedName name="коррект_15" localSheetId="6">[0]!коррект</definedName>
    <definedName name="коррект_15" localSheetId="3">[0]!коррект</definedName>
    <definedName name="коррект_15" localSheetId="7">[0]!коррект</definedName>
    <definedName name="коррект_15" localSheetId="4">[0]!коррект</definedName>
    <definedName name="коррект_15">[0]!коррект</definedName>
    <definedName name="коррект_16" localSheetId="5">[0]!коррект</definedName>
    <definedName name="коррект_16" localSheetId="6">[0]!коррект</definedName>
    <definedName name="коррект_16" localSheetId="3">[0]!коррект</definedName>
    <definedName name="коррект_16" localSheetId="7">[0]!коррект</definedName>
    <definedName name="коррект_16" localSheetId="4">[0]!коррект</definedName>
    <definedName name="коррект_16">[0]!коррект</definedName>
    <definedName name="коррект_2" localSheetId="5">[0]!коррект</definedName>
    <definedName name="коррект_2" localSheetId="6">[0]!коррект</definedName>
    <definedName name="коррект_2" localSheetId="3">[0]!коррект</definedName>
    <definedName name="коррект_2" localSheetId="7">[0]!коррект</definedName>
    <definedName name="коррект_2" localSheetId="4">[0]!коррект</definedName>
    <definedName name="коррект_2">[0]!коррект</definedName>
    <definedName name="кууееерототтт">#N/A</definedName>
    <definedName name="лист">#N/A</definedName>
    <definedName name="лист_10" localSheetId="5">[0]!лист</definedName>
    <definedName name="лист_10" localSheetId="6">[0]!лист</definedName>
    <definedName name="лист_10" localSheetId="3">[0]!лист</definedName>
    <definedName name="лист_10" localSheetId="7">[0]!лист</definedName>
    <definedName name="лист_10" localSheetId="4">[0]!лист</definedName>
    <definedName name="лист_10">[0]!лист</definedName>
    <definedName name="лист_14" localSheetId="5">[0]!лист</definedName>
    <definedName name="лист_14" localSheetId="6">[0]!лист</definedName>
    <definedName name="лист_14" localSheetId="3">[0]!лист</definedName>
    <definedName name="лист_14" localSheetId="7">[0]!лист</definedName>
    <definedName name="лист_14" localSheetId="4">[0]!лист</definedName>
    <definedName name="лист_14">[0]!лист</definedName>
    <definedName name="лист_15" localSheetId="5">[0]!лист</definedName>
    <definedName name="лист_15" localSheetId="6">[0]!лист</definedName>
    <definedName name="лист_15" localSheetId="3">[0]!лист</definedName>
    <definedName name="лист_15" localSheetId="7">[0]!лист</definedName>
    <definedName name="лист_15" localSheetId="4">[0]!лист</definedName>
    <definedName name="лист_15">[0]!лист</definedName>
    <definedName name="лист_16" localSheetId="5">[0]!лист</definedName>
    <definedName name="лист_16" localSheetId="6">[0]!лист</definedName>
    <definedName name="лист_16" localSheetId="3">[0]!лист</definedName>
    <definedName name="лист_16" localSheetId="7">[0]!лист</definedName>
    <definedName name="лист_16" localSheetId="4">[0]!лист</definedName>
    <definedName name="лист_16">[0]!лист</definedName>
    <definedName name="лист_2" localSheetId="5">[0]!лист</definedName>
    <definedName name="лист_2" localSheetId="6">[0]!лист</definedName>
    <definedName name="лист_2" localSheetId="3">[0]!лист</definedName>
    <definedName name="лист_2" localSheetId="7">[0]!лист</definedName>
    <definedName name="лист_2" localSheetId="4">[0]!лист</definedName>
    <definedName name="лист_2">[0]!лист</definedName>
    <definedName name="лоекнукеущшбь">[8]Нормат!$J$23</definedName>
    <definedName name="лпоапкпвввввв">[9]Нормат!$J$23</definedName>
    <definedName name="мааппенннннннннннн">#N/A</definedName>
    <definedName name="маиттььббллл">#N/A</definedName>
    <definedName name="мапеенроооо" localSheetId="5">#REF!</definedName>
    <definedName name="мапеенроооо" localSheetId="6">#REF!</definedName>
    <definedName name="мапеенроооо" localSheetId="3">#REF!</definedName>
    <definedName name="мапеенроооо" localSheetId="7">#REF!</definedName>
    <definedName name="мапеенроооо" localSheetId="4">#REF!</definedName>
    <definedName name="мапеенроооо">#REF!</definedName>
    <definedName name="мапппппппппп" localSheetId="7">#REF!</definedName>
    <definedName name="мапппппппппп" localSheetId="4">#REF!</definedName>
    <definedName name="мапппппппппп">#REF!</definedName>
    <definedName name="мипакенроггггг">#N/A</definedName>
    <definedName name="НАЛ">#N/A</definedName>
    <definedName name="НАЛ_10" localSheetId="5">[0]!НАЛ</definedName>
    <definedName name="НАЛ_10" localSheetId="6">[0]!НАЛ</definedName>
    <definedName name="НАЛ_10" localSheetId="3">[0]!НАЛ</definedName>
    <definedName name="НАЛ_10" localSheetId="7">[0]!НАЛ</definedName>
    <definedName name="НАЛ_10" localSheetId="4">[0]!НАЛ</definedName>
    <definedName name="НАЛ_10">[0]!НАЛ</definedName>
    <definedName name="НАЛ_14" localSheetId="5">[0]!НАЛ</definedName>
    <definedName name="НАЛ_14" localSheetId="6">[0]!НАЛ</definedName>
    <definedName name="НАЛ_14" localSheetId="3">[0]!НАЛ</definedName>
    <definedName name="НАЛ_14" localSheetId="7">[0]!НАЛ</definedName>
    <definedName name="НАЛ_14" localSheetId="4">[0]!НАЛ</definedName>
    <definedName name="НАЛ_14">[0]!НАЛ</definedName>
    <definedName name="НАЛ_15" localSheetId="5">[0]!НАЛ</definedName>
    <definedName name="НАЛ_15" localSheetId="6">[0]!НАЛ</definedName>
    <definedName name="НАЛ_15" localSheetId="3">[0]!НАЛ</definedName>
    <definedName name="НАЛ_15" localSheetId="7">[0]!НАЛ</definedName>
    <definedName name="НАЛ_15" localSheetId="4">[0]!НАЛ</definedName>
    <definedName name="НАЛ_15">[0]!НАЛ</definedName>
    <definedName name="НАЛ_16" localSheetId="5">[0]!НАЛ</definedName>
    <definedName name="НАЛ_16" localSheetId="6">[0]!НАЛ</definedName>
    <definedName name="НАЛ_16" localSheetId="3">[0]!НАЛ</definedName>
    <definedName name="НАЛ_16" localSheetId="7">[0]!НАЛ</definedName>
    <definedName name="НАЛ_16" localSheetId="4">[0]!НАЛ</definedName>
    <definedName name="НАЛ_16">[0]!НАЛ</definedName>
    <definedName name="НАЛ_2" localSheetId="5">[0]!НАЛ</definedName>
    <definedName name="НАЛ_2" localSheetId="6">[0]!НАЛ</definedName>
    <definedName name="НАЛ_2" localSheetId="3">[0]!НАЛ</definedName>
    <definedName name="НАЛ_2" localSheetId="7">[0]!НАЛ</definedName>
    <definedName name="НАЛ_2" localSheetId="4">[0]!НАЛ</definedName>
    <definedName name="НАЛ_2">[0]!НАЛ</definedName>
    <definedName name="НАЛИЧКА">#N/A</definedName>
    <definedName name="НАЛИЧКА_10" localSheetId="5">[0]!НАЛИЧКА</definedName>
    <definedName name="НАЛИЧКА_10" localSheetId="6">[0]!НАЛИЧКА</definedName>
    <definedName name="НАЛИЧКА_10" localSheetId="3">[0]!НАЛИЧКА</definedName>
    <definedName name="НАЛИЧКА_10" localSheetId="7">[0]!НАЛИЧКА</definedName>
    <definedName name="НАЛИЧКА_10" localSheetId="4">[0]!НАЛИЧКА</definedName>
    <definedName name="НАЛИЧКА_10">[0]!НАЛИЧКА</definedName>
    <definedName name="НАЛИЧКА_14" localSheetId="5">[0]!НАЛИЧКА</definedName>
    <definedName name="НАЛИЧКА_14" localSheetId="6">[0]!НАЛИЧКА</definedName>
    <definedName name="НАЛИЧКА_14" localSheetId="3">[0]!НАЛИЧКА</definedName>
    <definedName name="НАЛИЧКА_14" localSheetId="7">[0]!НАЛИЧКА</definedName>
    <definedName name="НАЛИЧКА_14" localSheetId="4">[0]!НАЛИЧКА</definedName>
    <definedName name="НАЛИЧКА_14">[0]!НАЛИЧКА</definedName>
    <definedName name="НАЛИЧКА_15" localSheetId="5">[0]!НАЛИЧКА</definedName>
    <definedName name="НАЛИЧКА_15" localSheetId="6">[0]!НАЛИЧКА</definedName>
    <definedName name="НАЛИЧКА_15" localSheetId="3">[0]!НАЛИЧКА</definedName>
    <definedName name="НАЛИЧКА_15" localSheetId="7">[0]!НАЛИЧКА</definedName>
    <definedName name="НАЛИЧКА_15" localSheetId="4">[0]!НАЛИЧКА</definedName>
    <definedName name="НАЛИЧКА_15">[0]!НАЛИЧКА</definedName>
    <definedName name="НАЛИЧКА_16" localSheetId="5">[0]!НАЛИЧКА</definedName>
    <definedName name="НАЛИЧКА_16" localSheetId="6">[0]!НАЛИЧКА</definedName>
    <definedName name="НАЛИЧКА_16" localSheetId="3">[0]!НАЛИЧКА</definedName>
    <definedName name="НАЛИЧКА_16" localSheetId="7">[0]!НАЛИЧКА</definedName>
    <definedName name="НАЛИЧКА_16" localSheetId="4">[0]!НАЛИЧКА</definedName>
    <definedName name="НАЛИЧКА_16">[0]!НАЛИЧКА</definedName>
    <definedName name="НАЛИЧКА_2" localSheetId="5">[0]!НАЛИЧКА</definedName>
    <definedName name="НАЛИЧКА_2" localSheetId="6">[0]!НАЛИЧКА</definedName>
    <definedName name="НАЛИЧКА_2" localSheetId="3">[0]!НАЛИЧКА</definedName>
    <definedName name="НАЛИЧКА_2" localSheetId="7">[0]!НАЛИЧКА</definedName>
    <definedName name="НАЛИЧКА_2" localSheetId="4">[0]!НАЛИЧКА</definedName>
    <definedName name="НАЛИЧКА_2">[0]!НАЛИЧКА</definedName>
    <definedName name="_xlnm.Print_Area" localSheetId="0">'№ 1-ИП ВС (стр.1)'!$A$8:$C$25</definedName>
    <definedName name="_xlnm.Print_Area" localSheetId="1">'№ 2-ИП ВС (стр. 3-4)'!$A$1:$S$44</definedName>
    <definedName name="_xlnm.Print_Area" localSheetId="5">'№ 4-ИП ВС -план'!$A$1:$BJ$20</definedName>
    <definedName name="_xlnm.Print_Area" localSheetId="8">'№ 5- ИП ВС Стр. 13'!$A$9:$I$60</definedName>
    <definedName name="_xlnm.Print_Area" localSheetId="6">'№ 5- ИП ВС-РЦЭ (2)'!$A$1:$K$25</definedName>
    <definedName name="_xlnm.Print_Area" localSheetId="3">'Расчет эффективности '!$A$1:$M$20</definedName>
    <definedName name="_xlnm.Print_Area" localSheetId="7">'Тариф вода 2019-2025 ПЛАН'!$A$1:$V$47</definedName>
    <definedName name="_xlnm.Print_Area" localSheetId="2">'Форма № 2-ИП ВВ-ЧС'!$A$1:$D$12</definedName>
    <definedName name="_xlnm.Print_Area" localSheetId="4">'Форма № 3-ИП (2)'!$A$1:$S$59</definedName>
    <definedName name="Объемы2" localSheetId="5">#REF!</definedName>
    <definedName name="Объемы2" localSheetId="6">#REF!</definedName>
    <definedName name="Объемы2" localSheetId="3">#REF!</definedName>
    <definedName name="Объемы2" localSheetId="7">#REF!</definedName>
    <definedName name="Объемы2" localSheetId="4">#REF!</definedName>
    <definedName name="Объемы2">#REF!</definedName>
    <definedName name="Объемы2_13" localSheetId="7">#REF!</definedName>
    <definedName name="Объемы2_13" localSheetId="4">#REF!</definedName>
    <definedName name="Объемы2_13">#REF!</definedName>
    <definedName name="Объемы2_2" localSheetId="7">#REF!</definedName>
    <definedName name="Объемы2_2" localSheetId="4">#REF!</definedName>
    <definedName name="Объемы2_2">#REF!</definedName>
    <definedName name="олггшщзжжхх">#N/A</definedName>
    <definedName name="пае">#N/A</definedName>
    <definedName name="пае_10" localSheetId="5">[0]!пае</definedName>
    <definedName name="пае_10" localSheetId="6">[0]!пае</definedName>
    <definedName name="пае_10" localSheetId="3">[0]!пае</definedName>
    <definedName name="пае_10" localSheetId="7">[0]!пае</definedName>
    <definedName name="пае_10" localSheetId="4">[0]!пае</definedName>
    <definedName name="пае_10">[0]!пае</definedName>
    <definedName name="пае_14" localSheetId="5">[0]!пае</definedName>
    <definedName name="пае_14" localSheetId="6">[0]!пае</definedName>
    <definedName name="пае_14" localSheetId="3">[0]!пае</definedName>
    <definedName name="пае_14" localSheetId="7">[0]!пае</definedName>
    <definedName name="пае_14" localSheetId="4">[0]!пае</definedName>
    <definedName name="пае_14">[0]!пае</definedName>
    <definedName name="пае_15" localSheetId="5">[0]!пае</definedName>
    <definedName name="пае_15" localSheetId="6">[0]!пае</definedName>
    <definedName name="пае_15" localSheetId="3">[0]!пае</definedName>
    <definedName name="пае_15" localSheetId="7">[0]!пае</definedName>
    <definedName name="пае_15" localSheetId="4">[0]!пае</definedName>
    <definedName name="пае_15">[0]!пае</definedName>
    <definedName name="пае_16" localSheetId="5">[0]!пае</definedName>
    <definedName name="пае_16" localSheetId="6">[0]!пае</definedName>
    <definedName name="пае_16" localSheetId="3">[0]!пае</definedName>
    <definedName name="пае_16" localSheetId="7">[0]!пае</definedName>
    <definedName name="пае_16" localSheetId="4">[0]!пае</definedName>
    <definedName name="пае_16">[0]!пае</definedName>
    <definedName name="пае_2" localSheetId="5">[0]!пае</definedName>
    <definedName name="пае_2" localSheetId="6">[0]!пае</definedName>
    <definedName name="пае_2" localSheetId="3">[0]!пае</definedName>
    <definedName name="пае_2" localSheetId="7">[0]!пае</definedName>
    <definedName name="пае_2" localSheetId="4">[0]!пае</definedName>
    <definedName name="пае_2">[0]!пае</definedName>
    <definedName name="пимрн" localSheetId="5">[0]!_Pi2</definedName>
    <definedName name="пимрн" localSheetId="6">[0]!_Pi2</definedName>
    <definedName name="пимрн" localSheetId="3">[0]!_Pi2</definedName>
    <definedName name="пимрн" localSheetId="7">[0]!_Pi2</definedName>
    <definedName name="пимрн" localSheetId="4">[0]!_Pi2</definedName>
    <definedName name="пимрн">[0]!_Pi2</definedName>
    <definedName name="пимрн_1" localSheetId="5">[0]!_Pi2</definedName>
    <definedName name="пимрн_1" localSheetId="6">[0]!_Pi2</definedName>
    <definedName name="пимрн_1" localSheetId="3">[0]!_Pi2</definedName>
    <definedName name="пимрн_1" localSheetId="7">[0]!_Pi2</definedName>
    <definedName name="пимрн_1" localSheetId="4">[0]!_Pi2</definedName>
    <definedName name="пимрн_1">[0]!_Pi2</definedName>
    <definedName name="пимрн_13" localSheetId="5">[0]!_Pi2</definedName>
    <definedName name="пимрн_13" localSheetId="6">[0]!_Pi2</definedName>
    <definedName name="пимрн_13" localSheetId="3">[0]!_Pi2</definedName>
    <definedName name="пимрн_13" localSheetId="7">[0]!_Pi2</definedName>
    <definedName name="пимрн_13" localSheetId="4">[0]!_Pi2</definedName>
    <definedName name="пимрн_13">[0]!_Pi2</definedName>
    <definedName name="пимрн_2" localSheetId="5">[0]!_Pi2</definedName>
    <definedName name="пимрн_2" localSheetId="6">[0]!_Pi2</definedName>
    <definedName name="пимрн_2" localSheetId="3">[0]!_Pi2</definedName>
    <definedName name="пимрн_2" localSheetId="7">[0]!_Pi2</definedName>
    <definedName name="пимрн_2" localSheetId="4">[0]!_Pi2</definedName>
    <definedName name="пимрн_2">[0]!_Pi2</definedName>
    <definedName name="про">#N/A</definedName>
    <definedName name="про_10" localSheetId="5">[0]!про</definedName>
    <definedName name="про_10" localSheetId="6">[0]!про</definedName>
    <definedName name="про_10" localSheetId="3">[0]!про</definedName>
    <definedName name="про_10" localSheetId="7">[0]!про</definedName>
    <definedName name="про_10" localSheetId="4">[0]!про</definedName>
    <definedName name="про_10">[0]!про</definedName>
    <definedName name="про_14" localSheetId="5">[0]!про</definedName>
    <definedName name="про_14" localSheetId="6">[0]!про</definedName>
    <definedName name="про_14" localSheetId="3">[0]!про</definedName>
    <definedName name="про_14" localSheetId="7">[0]!про</definedName>
    <definedName name="про_14" localSheetId="4">[0]!про</definedName>
    <definedName name="про_14">[0]!про</definedName>
    <definedName name="про_15" localSheetId="5">[0]!про</definedName>
    <definedName name="про_15" localSheetId="6">[0]!про</definedName>
    <definedName name="про_15" localSheetId="3">[0]!про</definedName>
    <definedName name="про_15" localSheetId="7">[0]!про</definedName>
    <definedName name="про_15" localSheetId="4">[0]!про</definedName>
    <definedName name="про_15">[0]!про</definedName>
    <definedName name="про_16" localSheetId="5">[0]!про</definedName>
    <definedName name="про_16" localSheetId="6">[0]!про</definedName>
    <definedName name="про_16" localSheetId="3">[0]!про</definedName>
    <definedName name="про_16" localSheetId="7">[0]!про</definedName>
    <definedName name="про_16" localSheetId="4">[0]!про</definedName>
    <definedName name="про_16">[0]!про</definedName>
    <definedName name="про_2" localSheetId="5">[0]!про</definedName>
    <definedName name="про_2" localSheetId="6">[0]!про</definedName>
    <definedName name="про_2" localSheetId="3">[0]!про</definedName>
    <definedName name="про_2" localSheetId="7">[0]!про</definedName>
    <definedName name="про_2" localSheetId="4">[0]!про</definedName>
    <definedName name="про_2">[0]!про</definedName>
    <definedName name="р7">#N/A</definedName>
    <definedName name="р7_10" localSheetId="5">[0]!р7</definedName>
    <definedName name="р7_10" localSheetId="6">[0]!р7</definedName>
    <definedName name="р7_10" localSheetId="3">[0]!р7</definedName>
    <definedName name="р7_10" localSheetId="7">[0]!р7</definedName>
    <definedName name="р7_10" localSheetId="4">[0]!р7</definedName>
    <definedName name="р7_10">[0]!р7</definedName>
    <definedName name="р7_14" localSheetId="5">[0]!р7</definedName>
    <definedName name="р7_14" localSheetId="6">[0]!р7</definedName>
    <definedName name="р7_14" localSheetId="3">[0]!р7</definedName>
    <definedName name="р7_14" localSheetId="7">[0]!р7</definedName>
    <definedName name="р7_14" localSheetId="4">[0]!р7</definedName>
    <definedName name="р7_14">[0]!р7</definedName>
    <definedName name="р7_15" localSheetId="5">[0]!р7</definedName>
    <definedName name="р7_15" localSheetId="6">[0]!р7</definedName>
    <definedName name="р7_15" localSheetId="3">[0]!р7</definedName>
    <definedName name="р7_15" localSheetId="7">[0]!р7</definedName>
    <definedName name="р7_15" localSheetId="4">[0]!р7</definedName>
    <definedName name="р7_15">[0]!р7</definedName>
    <definedName name="р7_16" localSheetId="5">[0]!р7</definedName>
    <definedName name="р7_16" localSheetId="6">[0]!р7</definedName>
    <definedName name="р7_16" localSheetId="3">[0]!р7</definedName>
    <definedName name="р7_16" localSheetId="7">[0]!р7</definedName>
    <definedName name="р7_16" localSheetId="4">[0]!р7</definedName>
    <definedName name="р7_16">[0]!р7</definedName>
    <definedName name="р7_2" localSheetId="5">[0]!р7</definedName>
    <definedName name="р7_2" localSheetId="6">[0]!р7</definedName>
    <definedName name="р7_2" localSheetId="3">[0]!р7</definedName>
    <definedName name="р7_2" localSheetId="7">[0]!р7</definedName>
    <definedName name="р7_2" localSheetId="4">[0]!р7</definedName>
    <definedName name="р7_2">[0]!р7</definedName>
    <definedName name="р71">#N/A</definedName>
    <definedName name="р71_10" localSheetId="5">[0]!р71</definedName>
    <definedName name="р71_10" localSheetId="6">[0]!р71</definedName>
    <definedName name="р71_10" localSheetId="3">[0]!р71</definedName>
    <definedName name="р71_10" localSheetId="7">[0]!р71</definedName>
    <definedName name="р71_10" localSheetId="4">[0]!р71</definedName>
    <definedName name="р71_10">[0]!р71</definedName>
    <definedName name="р71_14" localSheetId="5">[0]!р71</definedName>
    <definedName name="р71_14" localSheetId="6">[0]!р71</definedName>
    <definedName name="р71_14" localSheetId="3">[0]!р71</definedName>
    <definedName name="р71_14" localSheetId="7">[0]!р71</definedName>
    <definedName name="р71_14" localSheetId="4">[0]!р71</definedName>
    <definedName name="р71_14">[0]!р71</definedName>
    <definedName name="р71_15" localSheetId="5">[0]!р71</definedName>
    <definedName name="р71_15" localSheetId="6">[0]!р71</definedName>
    <definedName name="р71_15" localSheetId="3">[0]!р71</definedName>
    <definedName name="р71_15" localSheetId="7">[0]!р71</definedName>
    <definedName name="р71_15" localSheetId="4">[0]!р71</definedName>
    <definedName name="р71_15">[0]!р71</definedName>
    <definedName name="р71_16" localSheetId="5">[0]!р71</definedName>
    <definedName name="р71_16" localSheetId="6">[0]!р71</definedName>
    <definedName name="р71_16" localSheetId="3">[0]!р71</definedName>
    <definedName name="р71_16" localSheetId="7">[0]!р71</definedName>
    <definedName name="р71_16" localSheetId="4">[0]!р71</definedName>
    <definedName name="р71_16">[0]!р71</definedName>
    <definedName name="р71_2" localSheetId="5">[0]!р71</definedName>
    <definedName name="р71_2" localSheetId="6">[0]!р71</definedName>
    <definedName name="р71_2" localSheetId="3">[0]!р71</definedName>
    <definedName name="р71_2" localSheetId="7">[0]!р71</definedName>
    <definedName name="р71_2" localSheetId="4">[0]!р71</definedName>
    <definedName name="р71_2">[0]!р71</definedName>
    <definedName name="ра71">#N/A</definedName>
    <definedName name="ра71_10" localSheetId="5">[0]!ра71</definedName>
    <definedName name="ра71_10" localSheetId="6">[0]!ра71</definedName>
    <definedName name="ра71_10" localSheetId="3">[0]!ра71</definedName>
    <definedName name="ра71_10" localSheetId="7">[0]!ра71</definedName>
    <definedName name="ра71_10" localSheetId="4">[0]!ра71</definedName>
    <definedName name="ра71_10">[0]!ра71</definedName>
    <definedName name="ра71_14" localSheetId="5">[0]!ра71</definedName>
    <definedName name="ра71_14" localSheetId="6">[0]!ра71</definedName>
    <definedName name="ра71_14" localSheetId="3">[0]!ра71</definedName>
    <definedName name="ра71_14" localSheetId="7">[0]!ра71</definedName>
    <definedName name="ра71_14" localSheetId="4">[0]!ра71</definedName>
    <definedName name="ра71_14">[0]!ра71</definedName>
    <definedName name="ра71_15" localSheetId="5">[0]!ра71</definedName>
    <definedName name="ра71_15" localSheetId="6">[0]!ра71</definedName>
    <definedName name="ра71_15" localSheetId="3">[0]!ра71</definedName>
    <definedName name="ра71_15" localSheetId="7">[0]!ра71</definedName>
    <definedName name="ра71_15" localSheetId="4">[0]!ра71</definedName>
    <definedName name="ра71_15">[0]!ра71</definedName>
    <definedName name="ра71_16" localSheetId="5">[0]!ра71</definedName>
    <definedName name="ра71_16" localSheetId="6">[0]!ра71</definedName>
    <definedName name="ра71_16" localSheetId="3">[0]!ра71</definedName>
    <definedName name="ра71_16" localSheetId="7">[0]!ра71</definedName>
    <definedName name="ра71_16" localSheetId="4">[0]!ра71</definedName>
    <definedName name="ра71_16">[0]!ра71</definedName>
    <definedName name="ра71_2" localSheetId="5">[0]!ра71</definedName>
    <definedName name="ра71_2" localSheetId="6">[0]!ра71</definedName>
    <definedName name="ра71_2" localSheetId="3">[0]!ра71</definedName>
    <definedName name="ра71_2" localSheetId="7">[0]!ра71</definedName>
    <definedName name="ра71_2" localSheetId="4">[0]!ра71</definedName>
    <definedName name="ра71_2">[0]!ра71</definedName>
    <definedName name="РТВ">[10]Нормат!$J$12</definedName>
    <definedName name="РТВ_10">[7]Нормат!$J$12</definedName>
    <definedName name="РТВ_12">[11]Нормат!$J$12</definedName>
    <definedName name="РТВ_13">[11]Нормат!$J$12</definedName>
    <definedName name="РТВ_14">[7]Нормат!$J$12</definedName>
    <definedName name="РТВ_15">[7]Нормат!$J$12</definedName>
    <definedName name="РТВ_16">[7]Нормат!$J$12</definedName>
    <definedName name="РТВ_2">[7]Нормат!$J$12</definedName>
    <definedName name="РТВ_201">[10]Нормат!$J$23</definedName>
    <definedName name="РТВ_201_10">[7]Нормат!$J$23</definedName>
    <definedName name="РТВ_201_12">[11]Нормат!$J$23</definedName>
    <definedName name="РТВ_201_13">[11]Нормат!$J$23</definedName>
    <definedName name="РТВ_201_14">[7]Нормат!$J$23</definedName>
    <definedName name="РТВ_201_15">[7]Нормат!$J$23</definedName>
    <definedName name="РТВ_201_16">[7]Нормат!$J$23</definedName>
    <definedName name="РТВ_201_2">[7]Нормат!$J$23</definedName>
    <definedName name="РТВ_201_24">[12]Нормат!$J$23</definedName>
    <definedName name="РТВ_201_25">[13]Нормат!$J$23</definedName>
    <definedName name="РТВ_201_3">[14]Нормат!$J$23</definedName>
    <definedName name="РТВ_201_4">[9]Нормат!$J$23</definedName>
    <definedName name="РТВ_201_5">[8]Нормат!$J$23</definedName>
    <definedName name="РТВ_201_59">[15]Нормат!$J$23</definedName>
    <definedName name="РТВ_201_59_10">[16]Нормат!$J$23</definedName>
    <definedName name="РТВ_201_59_14">[16]Нормат!$J$23</definedName>
    <definedName name="РТВ_201_59_15">[16]Нормат!$J$23</definedName>
    <definedName name="РТВ_201_59_16">[16]Нормат!$J$23</definedName>
    <definedName name="РТВ_201_59_2">[16]Нормат!$J$23</definedName>
    <definedName name="РТВ_201_6">[17]Нормат!$J$23</definedName>
    <definedName name="РТВ_201_60">[15]Нормат!$J$23</definedName>
    <definedName name="РТВ_201_60_10">[16]Нормат!$J$23</definedName>
    <definedName name="РТВ_201_60_14">[16]Нормат!$J$23</definedName>
    <definedName name="РТВ_201_60_15">[16]Нормат!$J$23</definedName>
    <definedName name="РТВ_201_60_16">[16]Нормат!$J$23</definedName>
    <definedName name="РТВ_201_60_2">[16]Нормат!$J$23</definedName>
    <definedName name="РТВ_201_7">[8]Нормат!$J$23</definedName>
    <definedName name="РТВ_201_72">[10]Нормат!$J$23</definedName>
    <definedName name="РТВ_201_72_10">[7]Нормат!$J$23</definedName>
    <definedName name="РТВ_201_72_14">[7]Нормат!$J$23</definedName>
    <definedName name="РТВ_201_72_15">[7]Нормат!$J$23</definedName>
    <definedName name="РТВ_201_72_16">[7]Нормат!$J$23</definedName>
    <definedName name="РТВ_201_72_2">[7]Нормат!$J$23</definedName>
    <definedName name="РТВ_201_8">[8]Нормат!$J$23</definedName>
    <definedName name="РТВ_201_9">[8]Нормат!$J$23</definedName>
    <definedName name="РТВ_24">[12]Нормат!$J$12</definedName>
    <definedName name="РТВ_25">[13]Нормат!$J$12</definedName>
    <definedName name="РТВ_3">[14]Нормат!$J$12</definedName>
    <definedName name="РТВ_4">[9]Нормат!$J$12</definedName>
    <definedName name="РТВ_5">[8]Нормат!$J$12</definedName>
    <definedName name="РТВ_59">[15]Нормат!$J$12</definedName>
    <definedName name="РТВ_59_10">[16]Нормат!$J$12</definedName>
    <definedName name="РТВ_59_14">[16]Нормат!$J$12</definedName>
    <definedName name="РТВ_59_15">[16]Нормат!$J$12</definedName>
    <definedName name="РТВ_59_16">[16]Нормат!$J$12</definedName>
    <definedName name="РТВ_59_2">[16]Нормат!$J$12</definedName>
    <definedName name="РТВ_6">[17]Нормат!$J$12</definedName>
    <definedName name="РТВ_60">[15]Нормат!$J$12</definedName>
    <definedName name="РТВ_60_10">[16]Нормат!$J$12</definedName>
    <definedName name="РТВ_60_14">[16]Нормат!$J$12</definedName>
    <definedName name="РТВ_60_15">[16]Нормат!$J$12</definedName>
    <definedName name="РТВ_60_16">[16]Нормат!$J$12</definedName>
    <definedName name="РТВ_60_2">[16]Нормат!$J$12</definedName>
    <definedName name="РТВ_7">[8]Нормат!$J$12</definedName>
    <definedName name="РТВ_72">[10]Нормат!$J$12</definedName>
    <definedName name="РТВ_72_10">[7]Нормат!$J$12</definedName>
    <definedName name="РТВ_72_14">[7]Нормат!$J$12</definedName>
    <definedName name="РТВ_72_15">[7]Нормат!$J$12</definedName>
    <definedName name="РТВ_72_16">[7]Нормат!$J$12</definedName>
    <definedName name="РТВ_72_2">[7]Нормат!$J$12</definedName>
    <definedName name="РТВ_8">[8]Нормат!$J$12</definedName>
    <definedName name="РТВ_9">[8]Нормат!$J$12</definedName>
    <definedName name="смитронгглллльббб" localSheetId="5">#REF!</definedName>
    <definedName name="смитронгглллльббб" localSheetId="6">#REF!</definedName>
    <definedName name="смитронгглллльббб" localSheetId="3">#REF!</definedName>
    <definedName name="смитронгглллльббб" localSheetId="7">#REF!</definedName>
    <definedName name="смитронгглллльббб" localSheetId="4">#REF!</definedName>
    <definedName name="смитронгглллльббб">#REF!</definedName>
    <definedName name="сммаапеенннннн">#N/A</definedName>
    <definedName name="спсп" localSheetId="5">[0]!_Pi1</definedName>
    <definedName name="спсп" localSheetId="6">[0]!_Pi1</definedName>
    <definedName name="спсп" localSheetId="3">[0]!_Pi1</definedName>
    <definedName name="спсп" localSheetId="7">[0]!_Pi1</definedName>
    <definedName name="спсп" localSheetId="4">[0]!_Pi1</definedName>
    <definedName name="спсп">[0]!_Pi1</definedName>
    <definedName name="спсп_1" localSheetId="5">[0]!_Pi1</definedName>
    <definedName name="спсп_1" localSheetId="6">[0]!_Pi1</definedName>
    <definedName name="спсп_1" localSheetId="3">[0]!_Pi1</definedName>
    <definedName name="спсп_1" localSheetId="7">[0]!_Pi1</definedName>
    <definedName name="спсп_1" localSheetId="4">[0]!_Pi1</definedName>
    <definedName name="спсп_1">[0]!_Pi1</definedName>
    <definedName name="спсп_13" localSheetId="5">[0]!_Pi1</definedName>
    <definedName name="спсп_13" localSheetId="6">[0]!_Pi1</definedName>
    <definedName name="спсп_13" localSheetId="3">[0]!_Pi1</definedName>
    <definedName name="спсп_13" localSheetId="7">[0]!_Pi1</definedName>
    <definedName name="спсп_13" localSheetId="4">[0]!_Pi1</definedName>
    <definedName name="спсп_13">[0]!_Pi1</definedName>
    <definedName name="спсп_2" localSheetId="5">[0]!_Pi1</definedName>
    <definedName name="спсп_2" localSheetId="6">[0]!_Pi1</definedName>
    <definedName name="спсп_2" localSheetId="3">[0]!_Pi1</definedName>
    <definedName name="спсп_2" localSheetId="7">[0]!_Pi1</definedName>
    <definedName name="спсп_2" localSheetId="4">[0]!_Pi1</definedName>
    <definedName name="спсп_2">[0]!_Pi1</definedName>
    <definedName name="тарифы" localSheetId="5">[0]!_Pi3</definedName>
    <definedName name="тарифы" localSheetId="6">[0]!_Pi3</definedName>
    <definedName name="тарифы" localSheetId="3">[0]!_Pi3</definedName>
    <definedName name="тарифы" localSheetId="7">[0]!_Pi3</definedName>
    <definedName name="тарифы" localSheetId="4">[0]!_Pi3</definedName>
    <definedName name="тарифы">[0]!_Pi3</definedName>
    <definedName name="тарифы_1" localSheetId="5">[0]!_Pi3</definedName>
    <definedName name="тарифы_1" localSheetId="6">[0]!_Pi3</definedName>
    <definedName name="тарифы_1" localSheetId="3">[0]!_Pi3</definedName>
    <definedName name="тарифы_1" localSheetId="7">[0]!_Pi3</definedName>
    <definedName name="тарифы_1" localSheetId="4">[0]!_Pi3</definedName>
    <definedName name="тарифы_1">[0]!_Pi3</definedName>
    <definedName name="тарифы_13" localSheetId="5">[0]!_Pi3</definedName>
    <definedName name="тарифы_13" localSheetId="6">[0]!_Pi3</definedName>
    <definedName name="тарифы_13" localSheetId="3">[0]!_Pi3</definedName>
    <definedName name="тарифы_13" localSheetId="7">[0]!_Pi3</definedName>
    <definedName name="тарифы_13" localSheetId="4">[0]!_Pi3</definedName>
    <definedName name="тарифы_13">[0]!_Pi3</definedName>
    <definedName name="тарифы_2" localSheetId="5">[0]!_Pi3</definedName>
    <definedName name="тарифы_2" localSheetId="6">[0]!_Pi3</definedName>
    <definedName name="тарифы_2" localSheetId="3">[0]!_Pi3</definedName>
    <definedName name="тарифы_2" localSheetId="7">[0]!_Pi3</definedName>
    <definedName name="тарифы_2" localSheetId="4">[0]!_Pi3</definedName>
    <definedName name="тарифы_2">[0]!_Pi3</definedName>
    <definedName name="тир" localSheetId="5">'[4]распределение январь по бухг.'!#REF!</definedName>
    <definedName name="тир" localSheetId="6">'[4]распределение январь по бухг.'!#REF!</definedName>
    <definedName name="тир" localSheetId="3">'[4]распределение январь по бухг.'!#REF!</definedName>
    <definedName name="тир" localSheetId="7">'[4]распределение январь по бухг.'!#REF!</definedName>
    <definedName name="тир" localSheetId="4">'[4]распределение январь по бухг.'!#REF!</definedName>
    <definedName name="тир">'[4]распределение январь по бухг.'!#REF!</definedName>
    <definedName name="тирчсвакеппрннгг">#N/A</definedName>
    <definedName name="тиьолббддщщшшшш">#N/A</definedName>
    <definedName name="тмпаекннг">#N/A</definedName>
    <definedName name="тпоанв">[8]Нормат!$J$23</definedName>
    <definedName name="тпп" localSheetId="5">#REF!</definedName>
    <definedName name="тпп" localSheetId="6">#REF!</definedName>
    <definedName name="тпп" localSheetId="3">#REF!</definedName>
    <definedName name="тпп" localSheetId="7">#REF!</definedName>
    <definedName name="тпп" localSheetId="4">#REF!</definedName>
    <definedName name="тпп">#REF!</definedName>
    <definedName name="тпп_1" localSheetId="7">#REF!</definedName>
    <definedName name="тпп_1" localSheetId="4">#REF!</definedName>
    <definedName name="тпп_1">#REF!</definedName>
    <definedName name="тпп_13" localSheetId="7">#REF!</definedName>
    <definedName name="тпп_13" localSheetId="4">#REF!</definedName>
    <definedName name="тпп_13">#REF!</definedName>
    <definedName name="тпп_2" localSheetId="7">#REF!</definedName>
    <definedName name="тпп_2">#REF!</definedName>
    <definedName name="тпроггнгнноллл">#N/A</definedName>
    <definedName name="тсимапкееенннннннн">#N/A</definedName>
    <definedName name="тьбюэжхзззз">#N/A</definedName>
    <definedName name="тьоогнррепеппп">#N/A</definedName>
    <definedName name="тьоррннгггоооооо">#N/A</definedName>
    <definedName name="фыцйувввв">#N/A</definedName>
    <definedName name="ц">#N/A</definedName>
    <definedName name="ц_10" localSheetId="5">[0]!ц</definedName>
    <definedName name="ц_10" localSheetId="6">[0]!ц</definedName>
    <definedName name="ц_10" localSheetId="3">[0]!ц</definedName>
    <definedName name="ц_10" localSheetId="7">[0]!ц</definedName>
    <definedName name="ц_10" localSheetId="4">[0]!ц</definedName>
    <definedName name="ц_10">[0]!ц</definedName>
    <definedName name="ц_14" localSheetId="5">[0]!ц</definedName>
    <definedName name="ц_14" localSheetId="6">[0]!ц</definedName>
    <definedName name="ц_14" localSheetId="3">[0]!ц</definedName>
    <definedName name="ц_14" localSheetId="7">[0]!ц</definedName>
    <definedName name="ц_14" localSheetId="4">[0]!ц</definedName>
    <definedName name="ц_14">[0]!ц</definedName>
    <definedName name="ц_15" localSheetId="5">[0]!ц</definedName>
    <definedName name="ц_15" localSheetId="6">[0]!ц</definedName>
    <definedName name="ц_15" localSheetId="3">[0]!ц</definedName>
    <definedName name="ц_15" localSheetId="7">[0]!ц</definedName>
    <definedName name="ц_15" localSheetId="4">[0]!ц</definedName>
    <definedName name="ц_15">[0]!ц</definedName>
    <definedName name="ц_16" localSheetId="5">[0]!ц</definedName>
    <definedName name="ц_16" localSheetId="6">[0]!ц</definedName>
    <definedName name="ц_16" localSheetId="3">[0]!ц</definedName>
    <definedName name="ц_16" localSheetId="7">[0]!ц</definedName>
    <definedName name="ц_16" localSheetId="4">[0]!ц</definedName>
    <definedName name="ц_16">[0]!ц</definedName>
    <definedName name="ц_2" localSheetId="5">[0]!ц</definedName>
    <definedName name="ц_2" localSheetId="6">[0]!ц</definedName>
    <definedName name="ц_2" localSheetId="3">[0]!ц</definedName>
    <definedName name="ц_2" localSheetId="7">[0]!ц</definedName>
    <definedName name="ц_2" localSheetId="4">[0]!ц</definedName>
    <definedName name="ц_2">[0]!ц</definedName>
    <definedName name="чсваакеппрроо">#N/A</definedName>
    <definedName name="чяыйфцуккееенен" localSheetId="5">[5]Прибыль1!#REF!</definedName>
    <definedName name="чяыйфцуккееенен" localSheetId="6">[5]Прибыль1!#REF!</definedName>
    <definedName name="чяыйфцуккееенен" localSheetId="3">[5]Прибыль1!#REF!</definedName>
    <definedName name="чяыйфцуккееенен" localSheetId="7">[5]Прибыль1!#REF!</definedName>
    <definedName name="чяыйфцуккееенен" localSheetId="4">[5]Прибыль1!#REF!</definedName>
    <definedName name="чяыйфцуккееенен">[5]Прибыль1!#REF!</definedName>
    <definedName name="ш" localSheetId="5">[0]!про</definedName>
    <definedName name="ш" localSheetId="6">[0]!про</definedName>
    <definedName name="ш" localSheetId="3">[0]!про</definedName>
    <definedName name="ш" localSheetId="7">[0]!про</definedName>
    <definedName name="ш" localSheetId="4">[0]!про</definedName>
    <definedName name="ш">[0]!про</definedName>
    <definedName name="ьблддююююю">#N/A</definedName>
    <definedName name="ьблогрнппппппппп">#N/A</definedName>
    <definedName name="ьорртттттттттроонн">#N/A</definedName>
    <definedName name="ьтбблдддддддддд">#N/A</definedName>
    <definedName name="ьтблдшщ">#N/A</definedName>
    <definedName name="яфыыыыыыыыт">#N/A</definedName>
  </definedNames>
  <calcPr calcId="125725"/>
</workbook>
</file>

<file path=xl/calcChain.xml><?xml version="1.0" encoding="utf-8"?>
<calcChain xmlns="http://schemas.openxmlformats.org/spreadsheetml/2006/main">
  <c r="J22" i="28"/>
  <c r="I22"/>
  <c r="I23" s="1"/>
  <c r="I24" s="1"/>
  <c r="H22"/>
  <c r="G22"/>
  <c r="G23" s="1"/>
  <c r="G24" s="1"/>
  <c r="F22"/>
  <c r="E22"/>
  <c r="E23" s="1"/>
  <c r="E24" s="1"/>
  <c r="D22"/>
  <c r="D23" s="1"/>
  <c r="J14"/>
  <c r="I14"/>
  <c r="H14"/>
  <c r="G14"/>
  <c r="F14"/>
  <c r="E14"/>
  <c r="D14"/>
  <c r="K14" s="1"/>
  <c r="J23"/>
  <c r="J24" s="1"/>
  <c r="H23"/>
  <c r="H24" s="1"/>
  <c r="F23"/>
  <c r="Q14" i="29"/>
  <c r="V22"/>
  <c r="V21"/>
  <c r="V19"/>
  <c r="Q22"/>
  <c r="R22" s="1"/>
  <c r="S22" s="1"/>
  <c r="T22" s="1"/>
  <c r="U22" s="1"/>
  <c r="O22"/>
  <c r="O21"/>
  <c r="Q21" s="1"/>
  <c r="R21" s="1"/>
  <c r="S21" s="1"/>
  <c r="T21" s="1"/>
  <c r="U21" s="1"/>
  <c r="U19"/>
  <c r="T19"/>
  <c r="S19"/>
  <c r="R19"/>
  <c r="Q19"/>
  <c r="O19"/>
  <c r="V17"/>
  <c r="U17"/>
  <c r="T17"/>
  <c r="S17"/>
  <c r="R17"/>
  <c r="Q17"/>
  <c r="O17"/>
  <c r="O16"/>
  <c r="L14"/>
  <c r="D24" i="28" l="1"/>
  <c r="K23"/>
  <c r="F24"/>
  <c r="D46" i="29"/>
  <c r="J45"/>
  <c r="J46" s="1"/>
  <c r="F45"/>
  <c r="V44"/>
  <c r="V46" s="1"/>
  <c r="U44"/>
  <c r="U46" s="1"/>
  <c r="T44"/>
  <c r="T46" s="1"/>
  <c r="S44"/>
  <c r="S46" s="1"/>
  <c r="R44"/>
  <c r="R46" s="1"/>
  <c r="Q44"/>
  <c r="Q46" s="1"/>
  <c r="O44"/>
  <c r="O46" s="1"/>
  <c r="N44"/>
  <c r="N45" s="1"/>
  <c r="N46" s="1"/>
  <c r="M44"/>
  <c r="M46" s="1"/>
  <c r="L46"/>
  <c r="F44"/>
  <c r="D41"/>
  <c r="F38"/>
  <c r="J37"/>
  <c r="F37"/>
  <c r="N35"/>
  <c r="M35"/>
  <c r="K35"/>
  <c r="J35"/>
  <c r="I35"/>
  <c r="H35"/>
  <c r="G35"/>
  <c r="F35"/>
  <c r="E35"/>
  <c r="D35"/>
  <c r="D47" s="1"/>
  <c r="N34"/>
  <c r="M34"/>
  <c r="K34"/>
  <c r="J34"/>
  <c r="I34"/>
  <c r="H34"/>
  <c r="G34"/>
  <c r="F34"/>
  <c r="E34"/>
  <c r="D34"/>
  <c r="N32"/>
  <c r="M32"/>
  <c r="J32"/>
  <c r="G32"/>
  <c r="F32"/>
  <c r="E32"/>
  <c r="D32"/>
  <c r="N29"/>
  <c r="K29"/>
  <c r="J29"/>
  <c r="I29"/>
  <c r="H29"/>
  <c r="G29"/>
  <c r="F29"/>
  <c r="E29"/>
  <c r="D29"/>
  <c r="N28"/>
  <c r="M28"/>
  <c r="L28"/>
  <c r="K28"/>
  <c r="J28"/>
  <c r="I28"/>
  <c r="H28"/>
  <c r="G28"/>
  <c r="F28"/>
  <c r="E28"/>
  <c r="D28"/>
  <c r="N26"/>
  <c r="M26"/>
  <c r="K26"/>
  <c r="I26"/>
  <c r="H26"/>
  <c r="G26"/>
  <c r="F26"/>
  <c r="J26" s="1"/>
  <c r="E26"/>
  <c r="D26"/>
  <c r="N25"/>
  <c r="M25"/>
  <c r="K25"/>
  <c r="J25"/>
  <c r="I25"/>
  <c r="H25"/>
  <c r="G25"/>
  <c r="F25"/>
  <c r="E25"/>
  <c r="D25"/>
  <c r="N22"/>
  <c r="M22"/>
  <c r="K22"/>
  <c r="J22"/>
  <c r="I22"/>
  <c r="H22"/>
  <c r="N21"/>
  <c r="M21"/>
  <c r="K21"/>
  <c r="J21"/>
  <c r="I21"/>
  <c r="H21"/>
  <c r="G21"/>
  <c r="F21"/>
  <c r="E21"/>
  <c r="D21"/>
  <c r="N20"/>
  <c r="M20"/>
  <c r="K20"/>
  <c r="J20"/>
  <c r="I20"/>
  <c r="H20"/>
  <c r="G20"/>
  <c r="F20"/>
  <c r="O18"/>
  <c r="O15" s="1"/>
  <c r="O29" s="1"/>
  <c r="N19"/>
  <c r="M19"/>
  <c r="M18" s="1"/>
  <c r="K19"/>
  <c r="J19"/>
  <c r="I19"/>
  <c r="H19"/>
  <c r="G19"/>
  <c r="F19"/>
  <c r="E19"/>
  <c r="D19"/>
  <c r="U18"/>
  <c r="V18" s="1"/>
  <c r="T18"/>
  <c r="S18"/>
  <c r="R18"/>
  <c r="Q18"/>
  <c r="N18"/>
  <c r="L18"/>
  <c r="K18"/>
  <c r="J18"/>
  <c r="I18"/>
  <c r="H18"/>
  <c r="G18"/>
  <c r="F18"/>
  <c r="E18"/>
  <c r="D18"/>
  <c r="N17"/>
  <c r="M17"/>
  <c r="K17"/>
  <c r="J17"/>
  <c r="I17"/>
  <c r="H17"/>
  <c r="G17"/>
  <c r="F17"/>
  <c r="E17"/>
  <c r="D17"/>
  <c r="Q16"/>
  <c r="N16"/>
  <c r="K16"/>
  <c r="J16"/>
  <c r="I16"/>
  <c r="H16"/>
  <c r="G16"/>
  <c r="F16"/>
  <c r="E16"/>
  <c r="D16"/>
  <c r="N15"/>
  <c r="N27" s="1"/>
  <c r="K15"/>
  <c r="K27" s="1"/>
  <c r="J15"/>
  <c r="J27" s="1"/>
  <c r="I15"/>
  <c r="I27" s="1"/>
  <c r="H15"/>
  <c r="H27" s="1"/>
  <c r="G15"/>
  <c r="G27" s="1"/>
  <c r="F15"/>
  <c r="F27" s="1"/>
  <c r="E15"/>
  <c r="E27" s="1"/>
  <c r="D15"/>
  <c r="D27" s="1"/>
  <c r="N14"/>
  <c r="N36" s="1"/>
  <c r="K14"/>
  <c r="K36" s="1"/>
  <c r="I14"/>
  <c r="I36" s="1"/>
  <c r="H14"/>
  <c r="H36" s="1"/>
  <c r="G14"/>
  <c r="G36" s="1"/>
  <c r="F14"/>
  <c r="F36" s="1"/>
  <c r="E14"/>
  <c r="E36" s="1"/>
  <c r="D14"/>
  <c r="D36" s="1"/>
  <c r="K25" i="28"/>
  <c r="K22"/>
  <c r="K21"/>
  <c r="K20"/>
  <c r="K19"/>
  <c r="K18"/>
  <c r="J17"/>
  <c r="I17"/>
  <c r="H17"/>
  <c r="G17"/>
  <c r="F17"/>
  <c r="E17"/>
  <c r="D17"/>
  <c r="K16"/>
  <c r="J15"/>
  <c r="I15"/>
  <c r="H15"/>
  <c r="G15"/>
  <c r="F15"/>
  <c r="E15"/>
  <c r="D15"/>
  <c r="L59" i="27"/>
  <c r="M59" s="1"/>
  <c r="N59" s="1"/>
  <c r="O59" s="1"/>
  <c r="P59" s="1"/>
  <c r="Q59" s="1"/>
  <c r="R59" s="1"/>
  <c r="S59" s="1"/>
  <c r="L58"/>
  <c r="M58" s="1"/>
  <c r="N58" s="1"/>
  <c r="O58" s="1"/>
  <c r="P58" s="1"/>
  <c r="Q58" s="1"/>
  <c r="R58" s="1"/>
  <c r="S58" s="1"/>
  <c r="S55"/>
  <c r="R55"/>
  <c r="Q55"/>
  <c r="P55"/>
  <c r="O55"/>
  <c r="N55"/>
  <c r="M55"/>
  <c r="L55"/>
  <c r="K55"/>
  <c r="S53"/>
  <c r="R53"/>
  <c r="Q53"/>
  <c r="P53"/>
  <c r="O53"/>
  <c r="N53"/>
  <c r="M53"/>
  <c r="L53"/>
  <c r="K53"/>
  <c r="S52"/>
  <c r="S51"/>
  <c r="S50" s="1"/>
  <c r="S47"/>
  <c r="R47"/>
  <c r="Q47"/>
  <c r="P47"/>
  <c r="O47"/>
  <c r="N47"/>
  <c r="M47"/>
  <c r="L47"/>
  <c r="K47"/>
  <c r="K45"/>
  <c r="S42"/>
  <c r="S44" s="1"/>
  <c r="S39" s="1"/>
  <c r="R42"/>
  <c r="R44" s="1"/>
  <c r="R39" s="1"/>
  <c r="Q42"/>
  <c r="Q44" s="1"/>
  <c r="Q39" s="1"/>
  <c r="P42"/>
  <c r="P44" s="1"/>
  <c r="P39" s="1"/>
  <c r="O42"/>
  <c r="O44" s="1"/>
  <c r="O39" s="1"/>
  <c r="N42"/>
  <c r="N44" s="1"/>
  <c r="N39" s="1"/>
  <c r="M42"/>
  <c r="M44" s="1"/>
  <c r="M39" s="1"/>
  <c r="L42"/>
  <c r="L44" s="1"/>
  <c r="L39" s="1"/>
  <c r="K42"/>
  <c r="K44" s="1"/>
  <c r="K39" s="1"/>
  <c r="S27"/>
  <c r="R27"/>
  <c r="Q27"/>
  <c r="P27"/>
  <c r="O27"/>
  <c r="N27"/>
  <c r="M27"/>
  <c r="L27"/>
  <c r="K27"/>
  <c r="S24"/>
  <c r="R24"/>
  <c r="Q24"/>
  <c r="P24"/>
  <c r="O24"/>
  <c r="N24"/>
  <c r="M24"/>
  <c r="L24"/>
  <c r="K24"/>
  <c r="S20"/>
  <c r="R20"/>
  <c r="Q20"/>
  <c r="P20"/>
  <c r="O20"/>
  <c r="N20"/>
  <c r="M20"/>
  <c r="L20"/>
  <c r="K20"/>
  <c r="S17"/>
  <c r="R17"/>
  <c r="Q17"/>
  <c r="P17"/>
  <c r="O17"/>
  <c r="N17"/>
  <c r="M17"/>
  <c r="L17"/>
  <c r="K17"/>
  <c r="K24" i="28" l="1"/>
  <c r="K15"/>
  <c r="K17"/>
  <c r="J14" i="29"/>
  <c r="J36" s="1"/>
  <c r="J38" s="1"/>
  <c r="F46"/>
  <c r="F47"/>
  <c r="F41"/>
  <c r="L15"/>
  <c r="M16"/>
  <c r="M15" s="1"/>
  <c r="Q15"/>
  <c r="Q29" s="1"/>
  <c r="Q28" s="1"/>
  <c r="R16"/>
  <c r="J41"/>
  <c r="N37"/>
  <c r="N38" s="1"/>
  <c r="N41" s="1"/>
  <c r="J47"/>
  <c r="N47" l="1"/>
  <c r="N40"/>
  <c r="S16"/>
  <c r="R15"/>
  <c r="R29" s="1"/>
  <c r="R28" s="1"/>
  <c r="M27"/>
  <c r="M14"/>
  <c r="M36" s="1"/>
  <c r="Q27"/>
  <c r="Q36"/>
  <c r="L27"/>
  <c r="L36"/>
  <c r="L38" s="1"/>
  <c r="L41" l="1"/>
  <c r="O37"/>
  <c r="M37"/>
  <c r="L47"/>
  <c r="R27"/>
  <c r="R14"/>
  <c r="R36" s="1"/>
  <c r="S15"/>
  <c r="S29" s="1"/>
  <c r="S28" s="1"/>
  <c r="T16"/>
  <c r="M38"/>
  <c r="M41" s="1"/>
  <c r="S27" l="1"/>
  <c r="S14"/>
  <c r="S36" s="1"/>
  <c r="O40"/>
  <c r="U16"/>
  <c r="T15"/>
  <c r="T29" s="1"/>
  <c r="T28" s="1"/>
  <c r="M40"/>
  <c r="M47"/>
  <c r="T27" l="1"/>
  <c r="T14"/>
  <c r="T36" s="1"/>
  <c r="U15"/>
  <c r="U29" s="1"/>
  <c r="U28" s="1"/>
  <c r="V16"/>
  <c r="V15" s="1"/>
  <c r="V29" s="1"/>
  <c r="V28" s="1"/>
  <c r="U27" l="1"/>
  <c r="U14"/>
  <c r="U36" s="1"/>
  <c r="V14"/>
  <c r="V36" s="1"/>
  <c r="V27"/>
  <c r="K44" i="20" l="1"/>
  <c r="M42"/>
  <c r="N42"/>
  <c r="O42"/>
  <c r="P42"/>
  <c r="Q42"/>
  <c r="R42"/>
  <c r="L42"/>
  <c r="K41"/>
  <c r="K42" l="1"/>
  <c r="Q26" l="1"/>
  <c r="Q21" s="1"/>
  <c r="Q20" s="1"/>
  <c r="P26"/>
  <c r="P21" s="1"/>
  <c r="P20" s="1"/>
  <c r="L26"/>
  <c r="L21" s="1"/>
  <c r="L20" s="1"/>
  <c r="M26"/>
  <c r="M21" s="1"/>
  <c r="M20" s="1"/>
  <c r="N26"/>
  <c r="N21" s="1"/>
  <c r="N20" s="1"/>
  <c r="O26"/>
  <c r="O21" s="1"/>
  <c r="O20" s="1"/>
  <c r="K32"/>
  <c r="K39"/>
  <c r="S21"/>
  <c r="S20" s="1"/>
  <c r="R26"/>
  <c r="K26" l="1"/>
  <c r="R21"/>
  <c r="R20" s="1"/>
  <c r="K21" l="1"/>
  <c r="K20"/>
  <c r="H14" i="5" l="1"/>
  <c r="G14"/>
  <c r="H28"/>
  <c r="H15"/>
  <c r="F14"/>
  <c r="G27"/>
  <c r="E27"/>
  <c r="E26" s="1"/>
  <c r="E25" s="1"/>
  <c r="G28" l="1"/>
  <c r="G26" s="1"/>
  <c r="G25" s="1"/>
  <c r="G15"/>
  <c r="D14"/>
  <c r="D13" s="1"/>
  <c r="D12" s="1"/>
  <c r="D27"/>
  <c r="D26" s="1"/>
  <c r="D25" s="1"/>
  <c r="E14"/>
  <c r="E13" s="1"/>
  <c r="E12" s="1"/>
  <c r="F13"/>
  <c r="F12" s="1"/>
  <c r="H60"/>
  <c r="H13"/>
  <c r="H12" s="1"/>
  <c r="F27"/>
  <c r="H27"/>
  <c r="H26" s="1"/>
  <c r="H25" s="1"/>
  <c r="G59"/>
  <c r="I28" l="1"/>
  <c r="G60"/>
  <c r="I60" s="1"/>
  <c r="G13"/>
  <c r="G12" s="1"/>
  <c r="I15"/>
  <c r="I14"/>
  <c r="I13" s="1"/>
  <c r="I12" s="1"/>
  <c r="E59"/>
  <c r="E58" s="1"/>
  <c r="E57" s="1"/>
  <c r="D59"/>
  <c r="D58" s="1"/>
  <c r="D57" s="1"/>
  <c r="F26"/>
  <c r="F25" s="1"/>
  <c r="I27"/>
  <c r="I26" s="1"/>
  <c r="I25" s="1"/>
  <c r="H59"/>
  <c r="H58" s="1"/>
  <c r="H57" s="1"/>
  <c r="F59"/>
  <c r="F58" s="1"/>
  <c r="F57" s="1"/>
  <c r="G58"/>
  <c r="I59" l="1"/>
  <c r="G57"/>
  <c r="I58"/>
  <c r="I57" s="1"/>
  <c r="O28" i="29"/>
  <c r="O27" s="1"/>
  <c r="O14" l="1"/>
  <c r="O36" s="1"/>
  <c r="O38" s="1"/>
  <c r="O41" s="1"/>
  <c r="O47"/>
  <c r="Q37" l="1"/>
  <c r="Q40" s="1"/>
  <c r="Q38" l="1"/>
  <c r="Q47" s="1"/>
  <c r="R37"/>
  <c r="Q41" l="1"/>
  <c r="R40"/>
  <c r="R38"/>
  <c r="S37" l="1"/>
  <c r="R41"/>
  <c r="R47"/>
  <c r="T40" l="1"/>
  <c r="S40"/>
  <c r="S38"/>
  <c r="S41" l="1"/>
  <c r="T37"/>
  <c r="S47"/>
  <c r="T38" l="1"/>
  <c r="U37" l="1"/>
  <c r="T41"/>
  <c r="T47"/>
  <c r="U40" l="1"/>
  <c r="U38"/>
  <c r="V37" l="1"/>
  <c r="U41"/>
  <c r="U47"/>
  <c r="V40" l="1"/>
  <c r="V38"/>
  <c r="V41" s="1"/>
  <c r="V47" l="1"/>
</calcChain>
</file>

<file path=xl/comments1.xml><?xml version="1.0" encoding="utf-8"?>
<comments xmlns="http://schemas.openxmlformats.org/spreadsheetml/2006/main">
  <authors>
    <author>Автор</author>
  </authors>
  <commentList>
    <comment ref="S52" authorId="0">
      <text>
        <r>
          <rPr>
            <b/>
            <sz val="9"/>
            <color indexed="81"/>
            <rFont val="Tahoma"/>
            <family val="2"/>
            <charset val="204"/>
          </rPr>
          <t>Автор:</t>
        </r>
        <r>
          <rPr>
            <sz val="9"/>
            <color indexed="81"/>
            <rFont val="Tahoma"/>
            <family val="2"/>
            <charset val="204"/>
          </rPr>
          <t xml:space="preserve">
С учетом предположения, что установка будет работать с середины ноября. Посмотрите, как это можно учесть в расчете.</t>
        </r>
      </text>
    </comment>
  </commentList>
</comments>
</file>

<file path=xl/sharedStrings.xml><?xml version="1.0" encoding="utf-8"?>
<sst xmlns="http://schemas.openxmlformats.org/spreadsheetml/2006/main" count="677" uniqueCount="443">
  <si>
    <t>№
п/п</t>
  </si>
  <si>
    <t>Основные технические характеристики</t>
  </si>
  <si>
    <t>Всего</t>
  </si>
  <si>
    <t>Наименование
мероприятий</t>
  </si>
  <si>
    <t>Всего по группе 1.</t>
  </si>
  <si>
    <t>М.П.</t>
  </si>
  <si>
    <t>Год начала реализации мероприятия</t>
  </si>
  <si>
    <t>Год окончания реализации мероприятия</t>
  </si>
  <si>
    <t>Описание и место расположения
объекта</t>
  </si>
  <si>
    <t>Обоснование необходимости
(цель реализации)</t>
  </si>
  <si>
    <t>%</t>
  </si>
  <si>
    <t>в т.ч. по годам реализации</t>
  </si>
  <si>
    <t>Ед. изм.</t>
  </si>
  <si>
    <t>Наименование показателя</t>
  </si>
  <si>
    <t>Бюджетное финансирование</t>
  </si>
  <si>
    <t>Собственные средства</t>
  </si>
  <si>
    <t>Архангельской области</t>
  </si>
  <si>
    <t>Утверждаю</t>
  </si>
  <si>
    <t>Согласовано</t>
  </si>
  <si>
    <t>и ценам Архангельской области</t>
  </si>
  <si>
    <t>(без НДС)</t>
  </si>
  <si>
    <t>№№</t>
  </si>
  <si>
    <t>Источник финансирования</t>
  </si>
  <si>
    <t>Итого, млн.руб.</t>
  </si>
  <si>
    <t>1.</t>
  </si>
  <si>
    <t>1.1.</t>
  </si>
  <si>
    <t>Прибыль, направляемая на инвестиции:</t>
  </si>
  <si>
    <t>1.1.1.</t>
  </si>
  <si>
    <t>в т.ч. инвестиционная составляющая в тарифе</t>
  </si>
  <si>
    <t>1.1.2.</t>
  </si>
  <si>
    <t>в т.ч. от платы за подключение</t>
  </si>
  <si>
    <t>1.1.3.</t>
  </si>
  <si>
    <t>прочая прибыль</t>
  </si>
  <si>
    <t>1.2.</t>
  </si>
  <si>
    <t>Амортизация</t>
  </si>
  <si>
    <t>1.2.1.</t>
  </si>
  <si>
    <t>Амортизация, учтенная в тарифе</t>
  </si>
  <si>
    <t>1.2.2.</t>
  </si>
  <si>
    <t>Прочая амортизация</t>
  </si>
  <si>
    <t>1.2.3.</t>
  </si>
  <si>
    <t>Недоиспользованная амортизация прошлых лет</t>
  </si>
  <si>
    <t>1.3.</t>
  </si>
  <si>
    <t>Прочие собственные средства</t>
  </si>
  <si>
    <t xml:space="preserve">1.3.1. </t>
  </si>
  <si>
    <t>в т.ч. средства допэмиссии</t>
  </si>
  <si>
    <t>1.4.</t>
  </si>
  <si>
    <t>2.</t>
  </si>
  <si>
    <t>Привлеченные возвратные средства для финансирования</t>
  </si>
  <si>
    <t>2.1.</t>
  </si>
  <si>
    <t>Кредиты</t>
  </si>
  <si>
    <t>2.2.</t>
  </si>
  <si>
    <t>Облигационные займы</t>
  </si>
  <si>
    <t>Займы организаций</t>
  </si>
  <si>
    <t>2.3.</t>
  </si>
  <si>
    <t>2.4.</t>
  </si>
  <si>
    <t>Средства внешних инвесторов</t>
  </si>
  <si>
    <t>Использование лизинга</t>
  </si>
  <si>
    <t>2.5.</t>
  </si>
  <si>
    <t>2.6.</t>
  </si>
  <si>
    <t>Прочие привлеченные средства</t>
  </si>
  <si>
    <t>2.7.</t>
  </si>
  <si>
    <t>3.</t>
  </si>
  <si>
    <t>Плата за присоединение к системе теплоснабжения</t>
  </si>
  <si>
    <t>Возврат привлечённых средств+плата за кредит</t>
  </si>
  <si>
    <t>3.1.</t>
  </si>
  <si>
    <t>погашение основного долга по кредиту</t>
  </si>
  <si>
    <t>3.2.</t>
  </si>
  <si>
    <t>проценты по кредиту</t>
  </si>
  <si>
    <t xml:space="preserve">погашение основного долга по кредиту 2 </t>
  </si>
  <si>
    <t>проценты по кредиту 2 (ставка  %)</t>
  </si>
  <si>
    <t xml:space="preserve">погашение основного долга по кредиту 3 </t>
  </si>
  <si>
    <t>проценты по кредиту  (ставка 0 %)</t>
  </si>
  <si>
    <t>Лизинговые платежи</t>
  </si>
  <si>
    <t>Невозвратные бюджетные средства</t>
  </si>
  <si>
    <t>3.3.</t>
  </si>
  <si>
    <t>3.4.</t>
  </si>
  <si>
    <t>3.5.</t>
  </si>
  <si>
    <t>3.6.</t>
  </si>
  <si>
    <t>2.1.1.</t>
  </si>
  <si>
    <t>1</t>
  </si>
  <si>
    <t>кВт.ч/куб.м</t>
  </si>
  <si>
    <t>Плата за присоединение к системе водоснабжения (доплата)</t>
  </si>
  <si>
    <t>№</t>
  </si>
  <si>
    <t>Наименование контрольных этапов реализации инвестпроекта с указанием событий/работ критического пути сетевого графика</t>
  </si>
  <si>
    <t>начало
(дата)</t>
  </si>
  <si>
    <t>окончание
(дата)</t>
  </si>
  <si>
    <t>Форма № 4-ИП ВС</t>
  </si>
  <si>
    <t>Форма № 5-ИП ВС</t>
  </si>
  <si>
    <t>№ п/п</t>
  </si>
  <si>
    <t>Наименование мероприятия</t>
  </si>
  <si>
    <t>МП "Горводоканал"</t>
  </si>
  <si>
    <t>Показатели эффективности использования ресурсов</t>
  </si>
  <si>
    <t>Инвестиционная программа МП "Горводоканал"</t>
  </si>
  <si>
    <t>в том числе по годам</t>
  </si>
  <si>
    <t>в т.ч. за счет платы за подключение</t>
  </si>
  <si>
    <t>2.1.2.</t>
  </si>
  <si>
    <t>2.1.3.</t>
  </si>
  <si>
    <t>План 2017 
года, млн.руб.</t>
  </si>
  <si>
    <t xml:space="preserve"> </t>
  </si>
  <si>
    <t>Форма № 2-ИП ВС</t>
  </si>
  <si>
    <t>И.о. руководителя агентства по тарифам</t>
  </si>
  <si>
    <t>Например: Закупка оборудования 1 кв. 14, Монтаж 3 кв. 14, ввод объекта 4 кв. 2014</t>
  </si>
  <si>
    <t>необходимо расписать выполнение по кварталам и по основным этапам :</t>
  </si>
  <si>
    <t xml:space="preserve">  </t>
  </si>
  <si>
    <t>4.</t>
  </si>
  <si>
    <t>5.</t>
  </si>
  <si>
    <t>Всего по инвестиционной программе</t>
  </si>
  <si>
    <t>Источники возврата вложенных средств в сфере водоснабжения</t>
  </si>
  <si>
    <t>Источники возврата вложенных средств в сфере водоотведения</t>
  </si>
  <si>
    <t>_</t>
  </si>
  <si>
    <t>Заполнить в соответствии с формой 2</t>
  </si>
  <si>
    <t xml:space="preserve">По Основным мероприятиям программы, которые еще не реализованы </t>
  </si>
  <si>
    <t>____________________С.В. Юдин</t>
  </si>
  <si>
    <t>немного передалала, для удобства использования</t>
  </si>
  <si>
    <t>Директор МП "Горводоканал"</t>
  </si>
  <si>
    <t>_____________А.В. Ерофеевский</t>
  </si>
  <si>
    <t>__________________А.В. Ерофеевский</t>
  </si>
  <si>
    <t>Показатель износа объектов централизованных систем водоснабжения и водоотведения</t>
  </si>
  <si>
    <t>Износ объектов централизованных систем водоснабжения</t>
  </si>
  <si>
    <t>Износ объектов централизованных систем водоотведения</t>
  </si>
  <si>
    <t>Министр ТЭК и ЖКХ</t>
  </si>
  <si>
    <t xml:space="preserve">V. Финансовый план реализации инвестиционной программы </t>
  </si>
  <si>
    <t>План 2018 
года, млн.руб.</t>
  </si>
  <si>
    <t>Факт 2014 года, млн.руб.</t>
  </si>
  <si>
    <t>Факт 2015 года, млн.руб.</t>
  </si>
  <si>
    <t>Факт 2016
года , млн.руб.</t>
  </si>
  <si>
    <t>2014-2016 г. ФАКТ</t>
  </si>
  <si>
    <t>Форма № 5-ИП ВВ</t>
  </si>
  <si>
    <t>_______________ А.П. Поташев</t>
  </si>
  <si>
    <t>Финансовый план</t>
  </si>
  <si>
    <t>Показатель</t>
  </si>
  <si>
    <t>Итого, 
млн.руб.</t>
  </si>
  <si>
    <t>Источники финансирования в сфере водоснабжения</t>
  </si>
  <si>
    <t>1.1</t>
  </si>
  <si>
    <t>1.1.1</t>
  </si>
  <si>
    <t>1.1.2</t>
  </si>
  <si>
    <t>в т.ч. амортизация</t>
  </si>
  <si>
    <t>1.2</t>
  </si>
  <si>
    <t>Займы и кредиты</t>
  </si>
  <si>
    <t>1.3</t>
  </si>
  <si>
    <t>1.4</t>
  </si>
  <si>
    <t>Прочие источники</t>
  </si>
  <si>
    <t>Директор</t>
  </si>
  <si>
    <t>________________ А.В. Ерофеевский</t>
  </si>
  <si>
    <t xml:space="preserve">Расходы на капитальные вложения, возмещаемые </t>
  </si>
  <si>
    <t>за счет нормативной прибыли, и величина</t>
  </si>
  <si>
    <t>амортизационных отчислений</t>
  </si>
  <si>
    <t>согласованы агентством по тарифам и ценам</t>
  </si>
  <si>
    <t>письмом от ____________ № _______________</t>
  </si>
  <si>
    <t>смотри вкладку  №5-ИП ВС-РЦЭ</t>
  </si>
  <si>
    <t>Форма № 3.1-ИП ВС</t>
  </si>
  <si>
    <t>________________  А.П. Поташев</t>
  </si>
  <si>
    <t>Форма № 2-ИП ВВ/ЧС</t>
  </si>
  <si>
    <t>Срок реализации</t>
  </si>
  <si>
    <t>Цель мероприятия</t>
  </si>
  <si>
    <t xml:space="preserve">Плановые значения показателей, достижение которых предусмотрено в результате                                                                                                                                                                                                                    реализации мероприятий инвестиционной программы </t>
  </si>
  <si>
    <t>График реализации мероприятий инвестиционной программы</t>
  </si>
  <si>
    <t>2018 год</t>
  </si>
  <si>
    <t>2019 год</t>
  </si>
  <si>
    <t>Группа 1. Осуществление мероприятий, направленных на повышение экологической эффективности, достижение плановых показателей надежности, качества и энергоэффективности объектов централизованных систем водоснабжения.  (Источник финансирования - тарифная составляющая)</t>
  </si>
  <si>
    <t>2020 год</t>
  </si>
  <si>
    <t>2021 год</t>
  </si>
  <si>
    <t>2022 год</t>
  </si>
  <si>
    <t>2023 год</t>
  </si>
  <si>
    <t>2024 год</t>
  </si>
  <si>
    <t>2019</t>
  </si>
  <si>
    <t>2020</t>
  </si>
  <si>
    <t>2023</t>
  </si>
  <si>
    <t>2024</t>
  </si>
  <si>
    <t>Мероприятия по реконструкции очистных сооружений водопровода г. Котласа</t>
  </si>
  <si>
    <t>2021</t>
  </si>
  <si>
    <t>2022</t>
  </si>
  <si>
    <t>Проведение конкурса (аукциона) для определение проектной организации. Заключение Договора на создание ПСД.</t>
  </si>
  <si>
    <t>Научно-исследовательские работы и разработка технологических регламентов на проектирование, в рамках Договора на создание ПСД.</t>
  </si>
  <si>
    <t>Разработка проектной и рабочей документации на реконструкцию очистных сооружений водопровода г. Котласа.</t>
  </si>
  <si>
    <t>4 кв. 2019</t>
  </si>
  <si>
    <t>Завершение проектирования, согласования, прохождение экспертизы и сдача проекта заказчику.</t>
  </si>
  <si>
    <t>4 кв. 2020</t>
  </si>
  <si>
    <t>4 кв. 2021</t>
  </si>
  <si>
    <t>Подготовка и проведение конкурса (аукциона) для определения генподрядной организации для проведения строительства ступени очистки в рамках реализации проектного решения. Заключение договора подряда</t>
  </si>
  <si>
    <t>Начало строительства второй ступени очистки ОСВ г. Котласа</t>
  </si>
  <si>
    <t>4 кв. 2024</t>
  </si>
  <si>
    <t>2019 год, млн.руб.</t>
  </si>
  <si>
    <t>2020 год, млн.руб.</t>
  </si>
  <si>
    <t>2021 год, млн.руб.</t>
  </si>
  <si>
    <t>2022 год, млн.руб.</t>
  </si>
  <si>
    <t>2023 год, млн.руб.</t>
  </si>
  <si>
    <t>2024 год, млн.руб.</t>
  </si>
  <si>
    <t>Начальник Управления городского хозяйства администрации МО "Котлас".                                                                                          8 (81837) 2-01-18,  jkh@kotlas-city.ru</t>
  </si>
  <si>
    <t>Контактная информация лица, ответственного за согласование инвестиционной программы</t>
  </si>
  <si>
    <t>Дата согласования инвестиционной программы</t>
  </si>
  <si>
    <t>Должностное лицо, согласовавшее инвестиционную программу</t>
  </si>
  <si>
    <t xml:space="preserve">165300, Архангельская область, г. Котлас, 
пл. Советов, д. 3, </t>
  </si>
  <si>
    <t>Местонахождение органа, согласовавшего инвестиционную программу</t>
  </si>
  <si>
    <t>Администрация МО "Котлас"</t>
  </si>
  <si>
    <t>Наименование органа местного самоуправления, согласовавшего инвестиционную программу</t>
  </si>
  <si>
    <t>Отдел развития систем теплоснабжения и водоснабжения НТО  ГКУ АО «РЦЭ», тел.: (8818) 49-41-49, e-mail: pozdeeva@aoresc.ru</t>
  </si>
  <si>
    <t>Контактная информация лица, ответственного за утверждение инвестиционной программы</t>
  </si>
  <si>
    <t>Дата утверждения инвестиционной программы</t>
  </si>
  <si>
    <t>Министр топливно-энергетического комплекса и жилищно-коммунального хозяйства Архангельской области 
Андрей Петрович Поташев</t>
  </si>
  <si>
    <t>Должностное лицо, утвердившее инвестиционную программу</t>
  </si>
  <si>
    <t>Местонахождение органа, утвердившего инвестиционную программу</t>
  </si>
  <si>
    <t>Министерство топливно-энергетического комплекса и жилищно-коммунального хозяйства Архангельской области</t>
  </si>
  <si>
    <t>Наименование органа исполнительной власти субъекта РФ или органа местного самоуправления, утвердившего инвестиционную программу</t>
  </si>
  <si>
    <t>Контактная информация лица, ответственного за разработку инвестиционной программы</t>
  </si>
  <si>
    <t>Лицо, ответственное за разработку инвестиционной программы</t>
  </si>
  <si>
    <t>Сроки реализации инвестиционной программы</t>
  </si>
  <si>
    <t xml:space="preserve">165300, Архангельская область, г. Котлас, 
ул. Некрасова, д. 2. </t>
  </si>
  <si>
    <t>Местонахождение регулируемой организации</t>
  </si>
  <si>
    <t>Наименование организации, в отношении которой разрабатывается инвестиционная программа</t>
  </si>
  <si>
    <t>Форма № 1-ИП ВС</t>
  </si>
  <si>
    <t>Муниципальное предприятие «Горводоканал»
МП "Горводоканал"</t>
  </si>
  <si>
    <t>Главный инженер МП «Горводоканал» 
Владимир Иванович Покоенок</t>
  </si>
  <si>
    <t>8 (81837) 2-06-99, glavvod@mail.ru</t>
  </si>
  <si>
    <t>163004, г. Архангельск, Троицкий проспект, д. 49</t>
  </si>
  <si>
    <t>Глава МО «Котлас» 
Андрей Владимирович Бральнин</t>
  </si>
  <si>
    <t>Постановление администрации МО «Котлас» от «11» мая 2017 г. № 1020</t>
  </si>
  <si>
    <t>Ввод объекта в эксплуатацию (получение разрешения на ввод объекта в эксплуатацию и подписание акта приемочной комиссии о приемке в эксплуатацию законченного строительством объекта (акта приёмки в эксплуатацию))</t>
  </si>
  <si>
    <t>II. Перечень мероприятий инвестиционной программы</t>
  </si>
  <si>
    <t>Наименование</t>
  </si>
  <si>
    <t>Ед.
изм.</t>
  </si>
  <si>
    <t>Значение показателя</t>
  </si>
  <si>
    <t>показателя</t>
  </si>
  <si>
    <t>до</t>
  </si>
  <si>
    <t>после</t>
  </si>
  <si>
    <t>(производитель-</t>
  </si>
  <si>
    <t>реализации</t>
  </si>
  <si>
    <t>ность, протяж.,</t>
  </si>
  <si>
    <t>мероприятия</t>
  </si>
  <si>
    <t xml:space="preserve"> диаметр и т.п.)</t>
  </si>
  <si>
    <t>ИТОГО по программе</t>
  </si>
  <si>
    <t>Итого в сфере водоснабжения</t>
  </si>
  <si>
    <t>Мероприятия в сфере водоснабжения</t>
  </si>
  <si>
    <t>Группа 1. Строительство, реконструкция или модернизация объектов централизованных систем водоснабжения в целях подключения объектов капитального строительства (ОКС) абонентов (источник финансирования - плата за подключение):</t>
  </si>
  <si>
    <t>1.1. Строительство новых сетей водоснабжения в целях подключения ОКС абонентов (источник финансирования - плата за подключение в части ставки тарифа за протяженностьс учетом налога на прибыль без НДС):</t>
  </si>
  <si>
    <t>1.2.  Увеличение пропускной способности существующих сетей водоснабжения в целях подключения ОКС абонентов (источник финансирования - плата за подключение в части ставки за подключаемую нагрузку с учетом налога на прибыль без НДС):</t>
  </si>
  <si>
    <t>Группа 2. Строительство новых объектов централизованных систем водоснабжения, не связанных с подключением новых ОКС абонентов</t>
  </si>
  <si>
    <t xml:space="preserve">2.1. Строительство новых сетей водоснабжения </t>
  </si>
  <si>
    <t>2.2. Строительство иных объектов централизованных систем водоснабжения, за исключением сетей водоснабжения</t>
  </si>
  <si>
    <t>2.2.1.</t>
  </si>
  <si>
    <t>Всего по группе 2.</t>
  </si>
  <si>
    <t>Группа 3. Реконструкция или модернизация существующих объектов в целях снижения уровня износа существующих объектов</t>
  </si>
  <si>
    <t>3.1. Реконструкция или модернизация существующих сетей водоснабжения</t>
  </si>
  <si>
    <t>3.1.1</t>
  </si>
  <si>
    <t>3.1.2</t>
  </si>
  <si>
    <t>3.2. Реконструкция или модернизация существующих объектов централизованных систем водоснабжения, за исключением сетей водоснабжения</t>
  </si>
  <si>
    <t>3.2.2</t>
  </si>
  <si>
    <t>Всего по группе 3.</t>
  </si>
  <si>
    <t>Группа 4. Мероприятия, направленные на повышение экологической эффективности, достижение плановых значений показателей надежности, качества и энергетической эффективности объектов централизованных систем водоснабжения</t>
  </si>
  <si>
    <t>Группа 5. Вывод из эксплуатации, консервация и демонтаж объектов централизованных систем водоснабжения</t>
  </si>
  <si>
    <t>Всего по группе 5.</t>
  </si>
  <si>
    <t>Повышение качества предоставляемого горячего водоснабжения потребителям, снижение риска чрезвычайных ситуаций, защита от угроз техногенного характера</t>
  </si>
  <si>
    <t>Мероприятие по реконструкции очистных сооружений водопровода г. Котласа,в части строительства второй ступени очистки</t>
  </si>
  <si>
    <t>Доля  потерь воды в централизованных системах холодного водоснабжения при транспортировке в общем объеме воды, поданной в водопроводную сеть</t>
  </si>
  <si>
    <t>__________________ А.В. Ерофеевский</t>
  </si>
  <si>
    <t>Предварительный расчет тарифов в сфере водоснабжения на период реализации инвестиционной программы</t>
  </si>
  <si>
    <t>Единица
измерений</t>
  </si>
  <si>
    <t>Прогноз по годам реализации инвестиционной программы</t>
  </si>
  <si>
    <t>2014 год</t>
  </si>
  <si>
    <t>2015 год</t>
  </si>
  <si>
    <t>Факт 2016 год</t>
  </si>
  <si>
    <t>2016 год</t>
  </si>
  <si>
    <t>Краткое обоснование расчета</t>
  </si>
  <si>
    <t>План</t>
  </si>
  <si>
    <t xml:space="preserve">Факт                  </t>
  </si>
  <si>
    <t>индекс эффективности операционных расходов</t>
  </si>
  <si>
    <t>х</t>
  </si>
  <si>
    <t>индекс потребительских цен</t>
  </si>
  <si>
    <t>индекс количества активов</t>
  </si>
  <si>
    <t>Необходимая валовая выручка</t>
  </si>
  <si>
    <t>тыс. руб.</t>
  </si>
  <si>
    <t>Текущие расходы</t>
  </si>
  <si>
    <t>Операционные расходы</t>
  </si>
  <si>
    <t>Ремонт и тех. Обсл.+затраты на оплату труда+отчисл. На опл. Труда+материалы+ цех. Расх.+ОХР-1.1.3.1.-1.1.3.3.-цех.отопление-ОХР электр.-прир.газ-амортиз.</t>
  </si>
  <si>
    <t>Расходы на приобретение электрической энергии (мощности), тепловой энергии, топлива, других видов энергоресурсов и холодной воды</t>
  </si>
  <si>
    <t>Элекр.+цех. Отопление+ОХР электр.+прир. Газ</t>
  </si>
  <si>
    <t>1.1.3</t>
  </si>
  <si>
    <t>Неподконтрольные расходы, в том числе</t>
  </si>
  <si>
    <t>1.1.3.1.</t>
  </si>
  <si>
    <t>расходы на оплату товаров (услуг, работ), приобретаемых у других организаций, осуществляющих регулируемые виды деятельности</t>
  </si>
  <si>
    <t>Цех.оплата услуг КЭМЗ</t>
  </si>
  <si>
    <t>1.1.3.2.</t>
  </si>
  <si>
    <t>расходы на уплату налогов, сборов и других обязательных платежей, в том числе обязательного страхования, включая плату за негативное воздействие на окружающую среду, в пределах, установленных нормативов и (или) лимитов;</t>
  </si>
  <si>
    <t>Налоги и сборы</t>
  </si>
  <si>
    <t>1.1.3.3.</t>
  </si>
  <si>
    <t>расходы на арендную плату, концессионную плату и лизинговые платежи</t>
  </si>
  <si>
    <t>1.1.3.4.</t>
  </si>
  <si>
    <t>расходы по сомнительным долгам для гарантирующей организации в размере не более 2 процентов от НВВ населения за предыдущий период регулирования;</t>
  </si>
  <si>
    <t>1.1.3.5.</t>
  </si>
  <si>
    <t>экономия средств</t>
  </si>
  <si>
    <t>1.1.3.6.</t>
  </si>
  <si>
    <t>расходы на обслуживание бесхозяйных сетей</t>
  </si>
  <si>
    <t>1.1.3.7.</t>
  </si>
  <si>
    <t>расходы на компенсацию экономически обоснованных расходов, не учтенных в прошлые периоды регулирования, и (или) недополученных доходов</t>
  </si>
  <si>
    <t>Выпадающие доходы</t>
  </si>
  <si>
    <t>Амортизация + ОХР амортизация</t>
  </si>
  <si>
    <t>Нормативный уровень прибыли</t>
  </si>
  <si>
    <t>Нормативная прибыль</t>
  </si>
  <si>
    <t>1.3.1</t>
  </si>
  <si>
    <t>расходы на капитальные вложения (инвестиции)</t>
  </si>
  <si>
    <t>Инвест. программа</t>
  </si>
  <si>
    <t>1.3.2</t>
  </si>
  <si>
    <t>средства на возврат займов и кредитов, проценты по займам и кредитам, привлекаемым на реализацию инвестпрограммы и пополнение оборотных средств</t>
  </si>
  <si>
    <t>1.3.3</t>
  </si>
  <si>
    <t>расходы на социальные нужды, предусмотренные коллективными договорами</t>
  </si>
  <si>
    <t>Расчетная предпринимательская прибыль гарантирующей организации (не более 5% от текущих+амортизация - расходы по займам и кредитам)</t>
  </si>
  <si>
    <t>Прибыль</t>
  </si>
  <si>
    <t xml:space="preserve">Объем водоснабжения </t>
  </si>
  <si>
    <t>тыс. куб. м</t>
  </si>
  <si>
    <t>в том числе НАСЕЛЕНИЮ</t>
  </si>
  <si>
    <t xml:space="preserve">Тариф на питьевое водоснабжение </t>
  </si>
  <si>
    <t>руб. куб. м</t>
  </si>
  <si>
    <t>с 01 января</t>
  </si>
  <si>
    <t>с 01 июля</t>
  </si>
  <si>
    <t>Рост тарифов</t>
  </si>
  <si>
    <t>Тариф на водоснабжение для НАСЕЛЕНИЯ</t>
  </si>
  <si>
    <t>руб./куб.м</t>
  </si>
  <si>
    <t>рост</t>
  </si>
  <si>
    <t>Размер субсидии</t>
  </si>
  <si>
    <t>Файл для расчета НКЭ прилогаю ("Расчет НКЭ и потерь ПРИМЕР".exl)</t>
  </si>
  <si>
    <t>Реконструкции очистных сооружений водопровода г. Котласа,в части строительства второй ступени очистки</t>
  </si>
  <si>
    <t>Производи-тельность
цветность
мутность
железо (сумарное)
окисляемость перангонатная</t>
  </si>
  <si>
    <t>тыс. куб. м/сут 
градусы
мг/г
мг/г
мг/г</t>
  </si>
  <si>
    <t>Эти значения должны соответсвовать стр. 1.3. расчета тарифа (расходы на капитальные вложения (инвестиции))</t>
  </si>
  <si>
    <t>Удельный расход электрической энергии, потребляемой в технологическом процессе подготовки (подъем)  питьевой воды, на единицу объема отпускаемой в сеть питьевой воды</t>
  </si>
  <si>
    <t>Площадка водозаборных сооружений станции 1 подъема река Лименда</t>
  </si>
  <si>
    <t xml:space="preserve">
31
привышение допустимых значений</t>
  </si>
  <si>
    <t xml:space="preserve">
31
20
1,5
0,3
5,0</t>
  </si>
  <si>
    <t>Всего по группе 4</t>
  </si>
  <si>
    <t>4.1.</t>
  </si>
  <si>
    <t>Перечень показателей</t>
  </si>
  <si>
    <t>Величина показателя</t>
  </si>
  <si>
    <t>Показатели качества воды</t>
  </si>
  <si>
    <t>ПОКАЗАТЕЛИ</t>
  </si>
  <si>
    <t>ЕДИНИЦЫ ИЗМЕРЕНИЯ</t>
  </si>
  <si>
    <t>СОДЕРЖАНИЕ В ПИТЬЕВОЙ ВОДЕ</t>
  </si>
  <si>
    <t>ЦВЕТНОСТЬ</t>
  </si>
  <si>
    <t>ГРАДУСЫ</t>
  </si>
  <si>
    <t>МУТНОСТЬ</t>
  </si>
  <si>
    <t>мг/г (по каолину)</t>
  </si>
  <si>
    <t>ЖЕЛЕЗО (СУМАРНОЕ)</t>
  </si>
  <si>
    <t>мг/г</t>
  </si>
  <si>
    <t>ОКИСЛЯЕМОСТЬ ПЕРАНГОНАТНАЯ</t>
  </si>
  <si>
    <t>Единица измерения</t>
  </si>
  <si>
    <t>Плановые значения изменения показателей качества питьевой воды, достижение которых предусмотрено в результате реализации инвестиционной программы.</t>
  </si>
  <si>
    <t>1.1.4.</t>
  </si>
  <si>
    <t>1.1.5.</t>
  </si>
  <si>
    <t>1.1.6.</t>
  </si>
  <si>
    <t>1.1.7.</t>
  </si>
  <si>
    <t>Паспорт инвестиционной программы в сфере водоснабжения и водоотведения МП «Горводоканал» по приведению качества питьевой воды на территории города Котлас в соответствии с установленными требованиями на 2019-2025 годы»</t>
  </si>
  <si>
    <t>2019 - 2025 годы</t>
  </si>
  <si>
    <t>Постановление министерства ТЭК и ЖКХ Архангельской области 
от _____ ______________ 2018 г. 
№ ___________</t>
  </si>
  <si>
    <t>"По приведению качества питьевой воды на территории города "Котлас" в соответствие с установленными требованиями на 2019 - 2025 годы"</t>
  </si>
  <si>
    <t>2025</t>
  </si>
  <si>
    <t>2019-2025 годы</t>
  </si>
  <si>
    <t>Снижение риска чрезвычайных ситуаций, защита от угроз техногенного характера и повышение качества предоставляемого холодного водоснабжения потребителям</t>
  </si>
  <si>
    <t>2025 год</t>
  </si>
  <si>
    <t xml:space="preserve">     В результате исполнения мероприятия, установленного настоящей программой, должны быть достигнуты следующие количественные показатели качества питьевой воды в водопроводных сетях города:</t>
  </si>
  <si>
    <t>После реализации ИП</t>
  </si>
  <si>
    <t>2017 год</t>
  </si>
  <si>
    <t>1 кв.2019</t>
  </si>
  <si>
    <t>2 кв. 2019</t>
  </si>
  <si>
    <t>3 кв. 2019</t>
  </si>
  <si>
    <t>1 кв. 2020</t>
  </si>
  <si>
    <t>План 2019 - 2025 г.г.</t>
  </si>
  <si>
    <t>4 кв. 2022</t>
  </si>
  <si>
    <t>1 кв. 2023</t>
  </si>
  <si>
    <t>1 кв. 2025</t>
  </si>
  <si>
    <t>4 кв. 2025</t>
  </si>
  <si>
    <t>фактические значения 
2017 г.</t>
  </si>
  <si>
    <t>ожидаемые значения 
2018 г.</t>
  </si>
  <si>
    <t>Плановые значения в период реализации ИП</t>
  </si>
  <si>
    <t xml:space="preserve">количество проб питьевой воды, отобранных по результатам производственного контроля, не соответствующих установленным требованиям </t>
  </si>
  <si>
    <t>ед.</t>
  </si>
  <si>
    <t>общее количество отобранных проб</t>
  </si>
  <si>
    <t xml:space="preserve">количество проб питьевой воды в распределительной водопроводной сети, отобранных по результатам производственного контроля, не соответствующих установленным требованиям </t>
  </si>
  <si>
    <t>Показатели надежности и бесперебойности водоснабжения и водоотведения</t>
  </si>
  <si>
    <t>Удельное количество аварий  в расчете на протяженность водопроводной сети в год, для холодного водоснабжения</t>
  </si>
  <si>
    <t>ед./км</t>
  </si>
  <si>
    <t xml:space="preserve">количество перерывов в подаче воды, произошедших в результате аварий на объектах централизованной системы холодного водоснабжения </t>
  </si>
  <si>
    <t>ед</t>
  </si>
  <si>
    <t>протяженность водопроводной сети  (холодное водоснабжение)</t>
  </si>
  <si>
    <t>км</t>
  </si>
  <si>
    <t>Удельное количество аварий и засоров в расчете на протяженность канализационной сети в год</t>
  </si>
  <si>
    <t>количество аварий и засоров на канализационных сетях</t>
  </si>
  <si>
    <t>протяженность канализационных сетей</t>
  </si>
  <si>
    <t>Показатели очистки сточных вод</t>
  </si>
  <si>
    <t xml:space="preserve">Доля сточных вод, не подвергающихся очистке  в общем объеме сточных вод, сбрасываемых в бытовую централизованную систему водоотведения </t>
  </si>
  <si>
    <t>объем сточных вод, не подвергшихся очистке</t>
  </si>
  <si>
    <t>куб.м</t>
  </si>
  <si>
    <t>объем сточных вод, сбрасываемых в централизованную бытовую систему водоотведения</t>
  </si>
  <si>
    <t>объем сточных вод, принятых от абонентов</t>
  </si>
  <si>
    <t>Доля проб сточных вод, не соответствующих установленным нормативам допустимых сбросов, лимитам на сбросы, для бытовой централизованной системы водоотведения</t>
  </si>
  <si>
    <t>количество проб сточных вод, не соответствующих установленным нормативам допустимых сбросов, лимитам на сбросы</t>
  </si>
  <si>
    <t>общее количество проб сточных вод</t>
  </si>
  <si>
    <t>объем поднятой воды (с учетом технической воды)</t>
  </si>
  <si>
    <t>объем воды на собственные нужды</t>
  </si>
  <si>
    <t>объем питьевой воды, поданной в водопроводную сеть</t>
  </si>
  <si>
    <t>объем реализации воды потребителям</t>
  </si>
  <si>
    <t>объем потерь воды в централизованных системах водоснабжения при ее транспортировке</t>
  </si>
  <si>
    <t>4.2.</t>
  </si>
  <si>
    <t>общее количество электрической энергии, потребляемой в технологическом процессе подготовки питьевой воды (подъем)</t>
  </si>
  <si>
    <t>кВт.ч</t>
  </si>
  <si>
    <t>4.3.</t>
  </si>
  <si>
    <t>куб.м.</t>
  </si>
  <si>
    <t>общее количество электрической энергии, потребляемой в технологическом процессе подготовки питьевой воды (очистка и транспортировка)</t>
  </si>
  <si>
    <t>4.4.</t>
  </si>
  <si>
    <t>-</t>
  </si>
  <si>
    <t>4.5.</t>
  </si>
  <si>
    <t xml:space="preserve">удельный расход электрической энергии, потребляемой в технологическом процессе  очистки сточных вод, на единицу объема очищаемых сточных вод </t>
  </si>
  <si>
    <t>общее количество электрической энергии, потребляемой в технологическом процессе очистки сточных вод</t>
  </si>
  <si>
    <t>4.6.</t>
  </si>
  <si>
    <t xml:space="preserve">удельный расход электрической энергии, потребляемой в технологическом процессе  транспортировки сточных вод, на единицу объема транспортируемых  сточных вод </t>
  </si>
  <si>
    <t>общее количество электрической энергии, потребляемой в технологическом процессе транспортировки сточных вод</t>
  </si>
  <si>
    <t>5.1.</t>
  </si>
  <si>
    <t>5.2.</t>
  </si>
  <si>
    <t>2018 год        ФАКТ</t>
  </si>
  <si>
    <t>Корректировка НВВ</t>
  </si>
  <si>
    <t>2025 год, млн.руб.</t>
  </si>
  <si>
    <t>(млн. руб. без НДС)</t>
  </si>
  <si>
    <t>Бюджетные средства, в том числе:</t>
  </si>
  <si>
    <t>бюджет муниципального образования</t>
  </si>
  <si>
    <t>бюджет субъекта Российской Федерации</t>
  </si>
  <si>
    <t>Стоимость мероприятий финансирования с НДС</t>
  </si>
  <si>
    <t>1.4.1.</t>
  </si>
  <si>
    <t>1.4.2.</t>
  </si>
  <si>
    <t>1.5</t>
  </si>
  <si>
    <r>
      <t xml:space="preserve">Расходы на реализацию мероприятий в прогнозных ценах, тыс. руб. </t>
    </r>
    <r>
      <rPr>
        <b/>
        <sz val="8"/>
        <rFont val="Times New Roman"/>
        <family val="1"/>
        <charset val="204"/>
      </rPr>
      <t>(без НДС)</t>
    </r>
  </si>
  <si>
    <r>
      <t xml:space="preserve"> Перечень мероприятий по защите централизованных систем водоснабжения и (или) водоотведения и их отдельных объектов от угроз техногенного, природного характера и террористических актов, по предотвращению возникновения аварийных ситуаций, снижению риска и смягчению последствий чрезвычайных ситуаций инвестиционной программы 
</t>
    </r>
    <r>
      <rPr>
        <b/>
        <u/>
        <sz val="14"/>
        <rFont val="Times New Roman"/>
        <family val="1"/>
        <charset val="204"/>
      </rPr>
      <t>(МП "ГОРВОДОКАНАЛ")</t>
    </r>
    <r>
      <rPr>
        <b/>
        <sz val="14"/>
        <rFont val="Times New Roman"/>
        <family val="1"/>
        <charset val="204"/>
      </rPr>
      <t xml:space="preserve">
</t>
    </r>
  </si>
  <si>
    <r>
      <t xml:space="preserve">Доля проб питьевой воды, подаваемой </t>
    </r>
    <r>
      <rPr>
        <b/>
        <sz val="14"/>
        <rFont val="Times New Roman"/>
        <family val="1"/>
        <charset val="204"/>
      </rPr>
      <t>с источников</t>
    </r>
    <r>
      <rPr>
        <sz val="14"/>
        <rFont val="Times New Roman"/>
        <family val="1"/>
        <charset val="204"/>
      </rPr>
      <t xml:space="preserve"> водоснабжения, водопроводных станций или иных объектов централизованной системы водоснабжения в распределительную водопроводную сеть, не соответствующих установленным требованиям, в общем объеме проб, отобранных по результатам производственного контроля качества питьевой воды</t>
    </r>
  </si>
  <si>
    <r>
      <t xml:space="preserve">Доля проб питьевой воды в </t>
    </r>
    <r>
      <rPr>
        <b/>
        <sz val="14"/>
        <rFont val="Times New Roman"/>
        <family val="1"/>
        <charset val="204"/>
      </rPr>
      <t xml:space="preserve">распределительной </t>
    </r>
    <r>
      <rPr>
        <sz val="14"/>
        <rFont val="Times New Roman"/>
        <family val="1"/>
        <charset val="204"/>
      </rPr>
      <t>водопроводной сети, не соответствующих установленным требованиям, в общем объеме проб, отобранных по результатам производственного контроля качества питьевой воды</t>
    </r>
  </si>
  <si>
    <r>
      <t xml:space="preserve">    В результате реализации указанного мероприятия доля проб питьевой воды в </t>
    </r>
    <r>
      <rPr>
        <b/>
        <sz val="14"/>
        <rFont val="Times New Roman"/>
        <family val="1"/>
        <charset val="204"/>
      </rPr>
      <t>распределительной водопроводной сети</t>
    </r>
    <r>
      <rPr>
        <sz val="14"/>
        <rFont val="Times New Roman"/>
        <family val="1"/>
        <charset val="204"/>
      </rPr>
      <t xml:space="preserve">, не соответствующих установленным требованиям, в общем объеме проб, отобранных по результатам производственного контроля качества питьевой воды, сократится относительно фактического значения 2017 года с 40,5 % до </t>
    </r>
    <r>
      <rPr>
        <b/>
        <sz val="14"/>
        <rFont val="Times New Roman"/>
        <family val="1"/>
        <charset val="204"/>
      </rPr>
      <t>2,5</t>
    </r>
    <r>
      <rPr>
        <sz val="14"/>
        <rFont val="Times New Roman"/>
        <family val="1"/>
        <charset val="204"/>
      </rPr>
      <t xml:space="preserve"> %.</t>
    </r>
  </si>
  <si>
    <r>
      <rPr>
        <b/>
        <sz val="14"/>
        <rFont val="Times New Roman"/>
        <family val="1"/>
        <charset val="204"/>
      </rPr>
      <t xml:space="preserve">Примечание: </t>
    </r>
    <r>
      <rPr>
        <sz val="14"/>
        <rFont val="Times New Roman"/>
        <family val="1"/>
        <charset val="204"/>
      </rPr>
      <t>В соответствии с графиком инвестиционной программы ввод системы очистки запланирован на IV квартал 2025 года.  До момента пуска в эксплуатацию создаваемого объекта, в течении 7 лет, необходимо выполнить ряд мероприятий, направленных на реализацию мероприятия (подбор земельного участка, изыскания, проектирование, строительство, пусконаладочные работы), но не дающих эффекта. При этом необходимо отметить, что достигнуть плановых показателей улучшения качества очистки природной воды возможно с момента запуска в эксплуатацию в целом установки первой ступени очистки воды.</t>
    </r>
  </si>
  <si>
    <r>
      <t xml:space="preserve">Доля проб питьевой воды, подаваемой </t>
    </r>
    <r>
      <rPr>
        <b/>
        <sz val="8"/>
        <rFont val="Times New Roman"/>
        <family val="1"/>
        <charset val="204"/>
      </rPr>
      <t>с источников</t>
    </r>
    <r>
      <rPr>
        <sz val="8"/>
        <rFont val="Times New Roman"/>
        <family val="1"/>
        <charset val="204"/>
      </rPr>
      <t xml:space="preserve"> водоснабжеия, водопроводных станций или иных объектов централизованной системы водоснабжения в распределительную водопроводную сеть , не соответствующих установленным требованиям, в общем объеме проб, отобранных по результатам производственного контроля качества питьевой воды</t>
    </r>
  </si>
  <si>
    <r>
      <t xml:space="preserve">Доля проб питьевой воды </t>
    </r>
    <r>
      <rPr>
        <b/>
        <sz val="8"/>
        <rFont val="Times New Roman"/>
        <family val="1"/>
        <charset val="204"/>
      </rPr>
      <t>в распределительной водопроводной сети</t>
    </r>
    <r>
      <rPr>
        <sz val="8"/>
        <rFont val="Times New Roman"/>
        <family val="1"/>
        <charset val="204"/>
      </rPr>
      <t>, не соответствующих установленным требованиям, в общем объеме проб, отобранных по результатам производственного контроля качества питьевой воды</t>
    </r>
  </si>
  <si>
    <r>
      <t xml:space="preserve">удельный расход электрической энергии, потребляемой в технологическом процессе </t>
    </r>
    <r>
      <rPr>
        <b/>
        <sz val="8"/>
        <rFont val="Times New Roman"/>
        <family val="1"/>
        <charset val="204"/>
      </rPr>
      <t xml:space="preserve">транспортировки </t>
    </r>
    <r>
      <rPr>
        <sz val="8"/>
        <rFont val="Times New Roman"/>
        <family val="1"/>
        <charset val="204"/>
      </rPr>
      <t>питьевой  воды (</t>
    </r>
    <r>
      <rPr>
        <b/>
        <sz val="8"/>
        <rFont val="Times New Roman"/>
        <family val="1"/>
        <charset val="204"/>
      </rPr>
      <t>очистка и транспортировка</t>
    </r>
    <r>
      <rPr>
        <sz val="8"/>
        <rFont val="Times New Roman"/>
        <family val="1"/>
        <charset val="204"/>
      </rPr>
      <t>), на единицу объема воды, отпускаемой в сеть</t>
    </r>
  </si>
  <si>
    <r>
      <t xml:space="preserve">объем </t>
    </r>
    <r>
      <rPr>
        <b/>
        <sz val="8"/>
        <rFont val="Times New Roman"/>
        <family val="1"/>
        <charset val="204"/>
      </rPr>
      <t>очищенной</t>
    </r>
    <r>
      <rPr>
        <sz val="8"/>
        <rFont val="Times New Roman"/>
        <family val="1"/>
        <charset val="204"/>
      </rPr>
      <t xml:space="preserve"> воды, </t>
    </r>
    <r>
      <rPr>
        <b/>
        <sz val="8"/>
        <rFont val="Times New Roman"/>
        <family val="1"/>
        <charset val="204"/>
      </rPr>
      <t xml:space="preserve">поданной </t>
    </r>
    <r>
      <rPr>
        <sz val="8"/>
        <rFont val="Times New Roman"/>
        <family val="1"/>
        <charset val="204"/>
      </rPr>
      <t>в водопроводную сеть</t>
    </r>
  </si>
  <si>
    <r>
      <t xml:space="preserve">удельный расход электрической энергии, потребляемой в технологическом процессе  </t>
    </r>
    <r>
      <rPr>
        <b/>
        <sz val="8"/>
        <rFont val="Times New Roman"/>
        <family val="1"/>
        <charset val="204"/>
      </rPr>
      <t>подготовки</t>
    </r>
    <r>
      <rPr>
        <sz val="8"/>
        <rFont val="Times New Roman"/>
        <family val="1"/>
        <charset val="204"/>
      </rPr>
      <t xml:space="preserve"> питьевой  воды</t>
    </r>
    <r>
      <rPr>
        <b/>
        <sz val="8"/>
        <rFont val="Times New Roman"/>
        <family val="1"/>
        <charset val="204"/>
      </rPr>
      <t xml:space="preserve"> (первая ступень очистки)</t>
    </r>
    <r>
      <rPr>
        <sz val="8"/>
        <rFont val="Times New Roman"/>
        <family val="1"/>
        <charset val="204"/>
      </rPr>
      <t>, на единицу объема воды, отпускаемой в сеть</t>
    </r>
  </si>
  <si>
    <r>
      <t xml:space="preserve">объем </t>
    </r>
    <r>
      <rPr>
        <b/>
        <sz val="8"/>
        <rFont val="Times New Roman"/>
        <family val="1"/>
        <charset val="204"/>
      </rPr>
      <t>очищенной</t>
    </r>
    <r>
      <rPr>
        <sz val="8"/>
        <rFont val="Times New Roman"/>
        <family val="1"/>
        <charset val="204"/>
      </rPr>
      <t xml:space="preserve"> воды, </t>
    </r>
    <r>
      <rPr>
        <b/>
        <sz val="8"/>
        <rFont val="Times New Roman"/>
        <family val="1"/>
        <charset val="204"/>
      </rPr>
      <t xml:space="preserve">поданной </t>
    </r>
    <r>
      <rPr>
        <sz val="8"/>
        <rFont val="Times New Roman"/>
        <family val="1"/>
        <charset val="204"/>
      </rPr>
      <t>в водопроводную сеть г. Котлас после вновь водимой установки</t>
    </r>
  </si>
  <si>
    <r>
      <t xml:space="preserve">общее количество электрической энергии, потребляемой в технологическом процессе </t>
    </r>
    <r>
      <rPr>
        <b/>
        <sz val="8"/>
        <rFont val="Times New Roman"/>
        <family val="1"/>
        <charset val="204"/>
      </rPr>
      <t>подготовки</t>
    </r>
    <r>
      <rPr>
        <sz val="8"/>
        <rFont val="Times New Roman"/>
        <family val="1"/>
        <charset val="204"/>
      </rPr>
      <t xml:space="preserve"> питьевой воды (</t>
    </r>
    <r>
      <rPr>
        <b/>
        <sz val="8"/>
        <rFont val="Times New Roman"/>
        <family val="1"/>
        <charset val="204"/>
      </rPr>
      <t>планируемая к установке первой ступень очистки</t>
    </r>
    <r>
      <rPr>
        <sz val="8"/>
        <rFont val="Times New Roman"/>
        <family val="1"/>
        <charset val="204"/>
      </rPr>
      <t>)</t>
    </r>
  </si>
  <si>
    <r>
      <t xml:space="preserve">реализации инвестиционной программы </t>
    </r>
    <r>
      <rPr>
        <b/>
        <u/>
        <sz val="13"/>
        <rFont val="Times New Roman"/>
        <family val="1"/>
        <charset val="204"/>
      </rPr>
      <t>МП "Горводоканал"</t>
    </r>
  </si>
  <si>
    <t>Расчет эффективности инвестирования средств, осуществляемый путем сопоставления динамики показателей надежности, качества и энергоэффективности объектов централизованных систем водоснабжения и (или) водоотведения                                                                                                                                                                                 и расходов на реализацию инвестиционной программы</t>
  </si>
  <si>
    <t xml:space="preserve">     Мероприятие по строительству первой ступени системы очистки водопроводной воды на станции 1-го подъема водозаборных сооружений является затратным мероприятием, то есть не предполагает получения прямого экономического эффекта, его эффективность измеряется качественными изменениями в соответствии с целями и задачами мероприятия и будет иметь социальный эффект в виде приведения качества питьевой воды к установленным нормативным требованиям. Кроме того, выполнение данного мероприятия повлияет на снижение риска возникновения чрезвычайных ситуаций и защиту от угроз техногенного характера.
Так же отмечаем, что в соответствии с Решением Котласского городского суда Архангельской области от 16.01.2017 года по делу № 2-308/17 МО "Котлас" и МП «Горводоканал» обязаны обеспечить организацию водоснабжения населения г. Котласа питьевой водой надлежащего качества, отвечающего требованиям СанПиН 2.1.4.1074-01 "Питьевая вода Гигиенические требования к качеству воды централизованных систем питьевого водоснабжения. Контроль качества. Гигиенические требования к обеспечению безопасности систем горячего водоснабжения" по органолептическим, санитарно-химическим и обобщенным показателям.
    До настоящего времени решение суда не исполнено.
    Кроме того в адрес Главы муниципального образования "Котлас" поступило уведомление № 01/25 от 11.01.2018 от Котласского территориального отдела Управления Роспотребнадзора по Архангельской области о несоответствии питьевой воды из распределительной сети установленным требованиям.</t>
  </si>
</sst>
</file>

<file path=xl/styles.xml><?xml version="1.0" encoding="utf-8"?>
<styleSheet xmlns="http://schemas.openxmlformats.org/spreadsheetml/2006/main">
  <numFmts count="22">
    <numFmt numFmtId="41" formatCode="_-* #,##0_р_._-;\-* #,##0_р_._-;_-* &quot;-&quot;_р_._-;_-@_-"/>
    <numFmt numFmtId="44" formatCode="_-* #,##0.00&quot;р.&quot;_-;\-* #,##0.00&quot;р.&quot;_-;_-* &quot;-&quot;??&quot;р.&quot;_-;_-@_-"/>
    <numFmt numFmtId="43" formatCode="_-* #,##0.00_р_._-;\-* #,##0.00_р_._-;_-* &quot;-&quot;??_р_._-;_-@_-"/>
    <numFmt numFmtId="164" formatCode="_(&quot;р.&quot;* #,##0.00_);_(&quot;р.&quot;* \(#,##0.00\);_(&quot;р.&quot;* &quot;-&quot;??_);_(@_)"/>
    <numFmt numFmtId="165" formatCode="0.0"/>
    <numFmt numFmtId="166" formatCode="_-* #,##0\ &quot;руб&quot;_-;\-* #,##0\ &quot;руб&quot;_-;_-* &quot;-&quot;\ &quot;руб&quot;_-;_-@_-"/>
    <numFmt numFmtId="167" formatCode="&quot;$&quot;#,##0_);[Red]\(&quot;$&quot;#,##0\)"/>
    <numFmt numFmtId="168" formatCode="_-* #,##0.00[$€-1]_-;\-* #,##0.00[$€-1]_-;_-* &quot;-&quot;??[$€-1]_-"/>
    <numFmt numFmtId="169" formatCode="_ * #,##0_ ;_ * \-#,##0_ ;_ * &quot;-&quot;_ ;_ @_ "/>
    <numFmt numFmtId="170" formatCode="_ * #,##0.00_ ;_ * \-#,##0.00_ ;_ * &quot;-&quot;??_ ;_ @_ "/>
    <numFmt numFmtId="171" formatCode="&quot;$&quot;#,##0"/>
    <numFmt numFmtId="172" formatCode="General_)"/>
    <numFmt numFmtId="173" formatCode="0_)"/>
    <numFmt numFmtId="174" formatCode="_-* #,##0.00_р_._-;\-* #,##0.00_р_._-;_-* \-??_р_._-;_-@_-"/>
    <numFmt numFmtId="175" formatCode="#,##0.0000"/>
    <numFmt numFmtId="176" formatCode="#,##0.000"/>
    <numFmt numFmtId="177" formatCode="#,##0.0"/>
    <numFmt numFmtId="178" formatCode="_-* #,##0_р_._-;\-* #,##0_р_._-;_-* &quot;-&quot;??_р_._-;_-@_-"/>
    <numFmt numFmtId="179" formatCode="0.000"/>
    <numFmt numFmtId="180" formatCode="_-* #,##0.000_р_._-;\-* #,##0.000_р_._-;_-* &quot;-&quot;??_р_._-;_-@_-"/>
    <numFmt numFmtId="181" formatCode="_(* #,##0.00_);_(* \(#,##0.00\);_(* &quot;-&quot;??_);_(@_)"/>
    <numFmt numFmtId="182" formatCode="#,##0.00000"/>
  </numFmts>
  <fonts count="104">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sz val="11"/>
      <color indexed="8"/>
      <name val="Times New Roman"/>
      <family val="2"/>
      <charset val="204"/>
    </font>
    <font>
      <sz val="10"/>
      <name val="Arial Cyr"/>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0"/>
      <name val="Times New Roman"/>
      <family val="1"/>
      <charset val="204"/>
    </font>
    <font>
      <sz val="6.5"/>
      <name val="Times New Roman"/>
      <family val="1"/>
      <charset val="204"/>
    </font>
    <font>
      <b/>
      <sz val="6.5"/>
      <name val="Times New Roman"/>
      <family val="1"/>
      <charset val="204"/>
    </font>
    <font>
      <b/>
      <sz val="9"/>
      <name val="Times New Roman"/>
      <family val="1"/>
      <charset val="204"/>
    </font>
    <font>
      <sz val="9"/>
      <name val="Times New Roman"/>
      <family val="1"/>
      <charset val="204"/>
    </font>
    <font>
      <sz val="8"/>
      <name val="Times New Roman"/>
      <family val="1"/>
      <charset val="204"/>
    </font>
    <font>
      <b/>
      <sz val="8"/>
      <name val="Times New Roman"/>
      <family val="1"/>
      <charset val="204"/>
    </font>
    <font>
      <b/>
      <sz val="11"/>
      <name val="Times New Roman"/>
      <family val="1"/>
      <charset val="204"/>
    </font>
    <font>
      <sz val="12"/>
      <name val="Times New Roman"/>
      <family val="1"/>
      <charset val="204"/>
    </font>
    <font>
      <b/>
      <sz val="12"/>
      <name val="Times New Roman"/>
      <family val="1"/>
      <charset val="204"/>
    </font>
    <font>
      <sz val="9"/>
      <name val="Arial Cyr"/>
      <charset val="204"/>
    </font>
    <font>
      <sz val="10"/>
      <name val="Arial Cyr"/>
      <charset val="204"/>
    </font>
    <font>
      <b/>
      <sz val="14"/>
      <name val="Times New Roman"/>
      <family val="1"/>
      <charset val="204"/>
    </font>
    <font>
      <sz val="14"/>
      <name val="Times New Roman"/>
      <family val="1"/>
      <charset val="204"/>
    </font>
    <font>
      <sz val="10"/>
      <color indexed="8"/>
      <name val="Arial"/>
      <family val="2"/>
      <charset val="204"/>
    </font>
    <font>
      <sz val="10"/>
      <name val="Helv"/>
      <charset val="204"/>
    </font>
    <font>
      <sz val="10"/>
      <name val="Helv"/>
    </font>
    <font>
      <sz val="10"/>
      <name val="MS Sans Serif"/>
      <family val="2"/>
      <charset val="204"/>
    </font>
    <font>
      <sz val="10"/>
      <name val="NTHarmonica"/>
      <charset val="204"/>
    </font>
    <font>
      <sz val="12"/>
      <name val="Tms Rmn"/>
      <charset val="204"/>
    </font>
    <font>
      <sz val="11"/>
      <name val="Times New Roman Cyr"/>
      <charset val="204"/>
    </font>
    <font>
      <u/>
      <sz val="7"/>
      <color indexed="36"/>
      <name val="Arial"/>
      <family val="2"/>
      <charset val="204"/>
    </font>
    <font>
      <b/>
      <sz val="10"/>
      <name val="SvobodaFWF"/>
    </font>
    <font>
      <b/>
      <sz val="12"/>
      <name val="NTHelvetica/Cyrillic"/>
    </font>
    <font>
      <b/>
      <sz val="18"/>
      <name val="Times New Roman"/>
      <family val="1"/>
      <charset val="204"/>
    </font>
    <font>
      <u/>
      <sz val="9.6"/>
      <color indexed="12"/>
      <name val="Arial"/>
      <family val="2"/>
      <charset val="204"/>
    </font>
    <font>
      <sz val="8"/>
      <name val="Helv"/>
      <charset val="204"/>
    </font>
    <font>
      <sz val="8"/>
      <name val="Helv"/>
    </font>
    <font>
      <sz val="10"/>
      <name val="NTHelvetica/Cyrillic"/>
      <charset val="204"/>
    </font>
    <font>
      <b/>
      <sz val="10"/>
      <color indexed="9"/>
      <name val="Verdana"/>
      <family val="2"/>
      <charset val="204"/>
    </font>
    <font>
      <sz val="10"/>
      <color indexed="9"/>
      <name val="Arial"/>
      <family val="2"/>
      <charset val="204"/>
    </font>
    <font>
      <sz val="10"/>
      <color indexed="8"/>
      <name val="Verdana"/>
      <family val="2"/>
      <charset val="204"/>
    </font>
    <font>
      <b/>
      <sz val="11"/>
      <name val="Arial Cyr"/>
      <family val="2"/>
      <charset val="204"/>
    </font>
    <font>
      <b/>
      <sz val="14"/>
      <name val="Franklin Gothic Medium"/>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sz val="10"/>
      <name val="Times New Roman CYR"/>
      <charset val="204"/>
    </font>
    <font>
      <sz val="10"/>
      <name val="Courier"/>
      <family val="1"/>
      <charset val="204"/>
    </font>
    <font>
      <sz val="13"/>
      <name val="Times New Roman"/>
      <family val="1"/>
      <charset val="204"/>
    </font>
    <font>
      <sz val="12"/>
      <name val="Arial Cyr"/>
      <charset val="204"/>
    </font>
    <font>
      <sz val="11"/>
      <name val="Times New Roman CYR"/>
      <family val="1"/>
      <charset val="204"/>
    </font>
    <font>
      <sz val="10"/>
      <name val="Helv"/>
      <family val="2"/>
    </font>
    <font>
      <sz val="10"/>
      <name val="Arial Cyr"/>
    </font>
    <font>
      <sz val="11"/>
      <name val="Times New Roman"/>
      <family val="1"/>
      <charset val="204"/>
    </font>
    <font>
      <sz val="11"/>
      <color theme="1"/>
      <name val="Calibri"/>
      <family val="2"/>
      <charset val="204"/>
      <scheme val="minor"/>
    </font>
    <font>
      <sz val="8"/>
      <color rgb="FFFF0000"/>
      <name val="Times New Roman"/>
      <family val="1"/>
      <charset val="204"/>
    </font>
    <font>
      <sz val="12"/>
      <color rgb="FFFF0000"/>
      <name val="Times New Roman"/>
      <family val="1"/>
      <charset val="204"/>
    </font>
    <font>
      <sz val="11"/>
      <color theme="0"/>
      <name val="Times New Roman"/>
      <family val="1"/>
      <charset val="204"/>
    </font>
    <font>
      <b/>
      <sz val="12"/>
      <color rgb="FFFF0000"/>
      <name val="Times New Roman"/>
      <family val="1"/>
      <charset val="204"/>
    </font>
    <font>
      <sz val="12"/>
      <color theme="1"/>
      <name val="Times New Roman"/>
      <family val="1"/>
      <charset val="204"/>
    </font>
    <font>
      <sz val="12"/>
      <color theme="1"/>
      <name val="Calibri"/>
      <family val="2"/>
      <charset val="204"/>
      <scheme val="minor"/>
    </font>
    <font>
      <sz val="12"/>
      <color rgb="FF0070C0"/>
      <name val="Times New Roman"/>
      <family val="1"/>
      <charset val="204"/>
    </font>
    <font>
      <b/>
      <sz val="12"/>
      <color rgb="FF0070C0"/>
      <name val="Times New Roman"/>
      <family val="1"/>
      <charset val="204"/>
    </font>
    <font>
      <i/>
      <sz val="10"/>
      <name val="Times New Roman"/>
      <family val="1"/>
      <charset val="204"/>
    </font>
    <font>
      <i/>
      <sz val="12"/>
      <name val="Times New Roman"/>
      <family val="1"/>
      <charset val="204"/>
    </font>
    <font>
      <b/>
      <sz val="11"/>
      <color rgb="FF0070C0"/>
      <name val="Times New Roman"/>
      <family val="1"/>
      <charset val="204"/>
    </font>
    <font>
      <sz val="11"/>
      <color theme="1"/>
      <name val="Calibri"/>
      <family val="2"/>
      <scheme val="minor"/>
    </font>
    <font>
      <sz val="14"/>
      <color rgb="FF000000"/>
      <name val="Times New Roman"/>
      <family val="1"/>
      <charset val="204"/>
    </font>
    <font>
      <sz val="14"/>
      <name val="Arial Cyr"/>
      <charset val="204"/>
    </font>
    <font>
      <sz val="18"/>
      <color rgb="FFFF0000"/>
      <name val="Times New Roman"/>
      <family val="1"/>
      <charset val="204"/>
    </font>
    <font>
      <b/>
      <sz val="9"/>
      <color indexed="81"/>
      <name val="Tahoma"/>
      <family val="2"/>
      <charset val="204"/>
    </font>
    <font>
      <sz val="9"/>
      <color indexed="81"/>
      <name val="Tahoma"/>
      <family val="2"/>
      <charset val="204"/>
    </font>
    <font>
      <sz val="7"/>
      <name val="Times New Roman"/>
      <family val="1"/>
      <charset val="204"/>
    </font>
    <font>
      <b/>
      <sz val="10"/>
      <name val="Arial Cyr"/>
      <charset val="204"/>
    </font>
    <font>
      <b/>
      <u/>
      <sz val="14"/>
      <name val="Times New Roman"/>
      <family val="1"/>
      <charset val="204"/>
    </font>
    <font>
      <b/>
      <sz val="16"/>
      <name val="Times New Roman"/>
      <family val="1"/>
      <charset val="204"/>
    </font>
    <font>
      <sz val="16"/>
      <name val="Arial Cyr"/>
      <charset val="204"/>
    </font>
    <font>
      <sz val="4"/>
      <name val="Times New Roman"/>
      <family val="1"/>
      <charset val="204"/>
    </font>
    <font>
      <b/>
      <sz val="4"/>
      <name val="Times New Roman"/>
      <family val="1"/>
      <charset val="204"/>
    </font>
    <font>
      <sz val="11"/>
      <name val="Calibri"/>
      <family val="2"/>
      <scheme val="minor"/>
    </font>
    <font>
      <b/>
      <sz val="11"/>
      <name val="Calibri"/>
      <family val="2"/>
      <scheme val="minor"/>
    </font>
    <font>
      <b/>
      <sz val="13"/>
      <name val="Times New Roman"/>
      <family val="1"/>
      <charset val="204"/>
    </font>
    <font>
      <b/>
      <u/>
      <sz val="13"/>
      <name val="Times New Roman"/>
      <family val="1"/>
      <charset val="204"/>
    </font>
    <font>
      <b/>
      <i/>
      <sz val="10"/>
      <name val="Times New Roman"/>
      <family val="1"/>
      <charset val="204"/>
    </font>
    <font>
      <i/>
      <sz val="10"/>
      <name val="Arial Cyr"/>
      <charset val="204"/>
    </font>
  </fonts>
  <fills count="38">
    <fill>
      <patternFill patternType="none"/>
    </fill>
    <fill>
      <patternFill patternType="gray125"/>
    </fill>
    <fill>
      <patternFill patternType="solid">
        <fgColor indexed="31"/>
      </patternFill>
    </fill>
    <fill>
      <patternFill patternType="solid">
        <fgColor indexed="27"/>
      </patternFill>
    </fill>
    <fill>
      <patternFill patternType="solid">
        <fgColor indexed="45"/>
      </patternFill>
    </fill>
    <fill>
      <patternFill patternType="solid">
        <fgColor indexed="47"/>
      </patternFill>
    </fill>
    <fill>
      <patternFill patternType="solid">
        <fgColor indexed="42"/>
      </patternFill>
    </fill>
    <fill>
      <patternFill patternType="solid">
        <fgColor indexed="46"/>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22"/>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gColor indexed="8"/>
        <bgColor indexed="11"/>
      </patternFill>
    </fill>
    <fill>
      <patternFill patternType="lightGray"/>
    </fill>
    <fill>
      <patternFill patternType="gray0625"/>
    </fill>
    <fill>
      <patternFill patternType="solid">
        <fgColor indexed="62"/>
        <bgColor indexed="64"/>
      </patternFill>
    </fill>
    <fill>
      <patternFill patternType="solid">
        <fgColor indexed="61"/>
        <bgColor indexed="64"/>
      </patternFill>
    </fill>
    <fill>
      <patternFill patternType="solid">
        <fgColor indexed="63"/>
        <bgColor indexed="64"/>
      </patternFill>
    </fill>
    <fill>
      <patternFill patternType="solid">
        <fgColor indexed="60"/>
        <bgColor indexed="64"/>
      </patternFill>
    </fill>
    <fill>
      <patternFill patternType="solid">
        <fgColor indexed="62"/>
      </patternFill>
    </fill>
    <fill>
      <patternFill patternType="solid">
        <fgColor indexed="10"/>
      </patternFill>
    </fill>
    <fill>
      <patternFill patternType="solid">
        <fgColor indexed="53"/>
      </patternFill>
    </fill>
    <fill>
      <patternFill patternType="solid">
        <fgColor indexed="27"/>
        <bgColor indexed="64"/>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7"/>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43">
    <border>
      <left/>
      <right/>
      <top/>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medium">
        <color indexed="64"/>
      </left>
      <right style="thin">
        <color indexed="64"/>
      </right>
      <top style="medium">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38">
    <xf numFmtId="0" fontId="0" fillId="0" borderId="0"/>
    <xf numFmtId="0" fontId="39" fillId="0" borderId="0"/>
    <xf numFmtId="0" fontId="19" fillId="0" borderId="0"/>
    <xf numFmtId="0" fontId="39" fillId="0" borderId="0">
      <alignment vertical="top"/>
    </xf>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1"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11" fillId="0" borderId="0"/>
    <xf numFmtId="0" fontId="40" fillId="0" borderId="0"/>
    <xf numFmtId="0" fontId="40" fillId="0" borderId="0"/>
    <xf numFmtId="0" fontId="40" fillId="0" borderId="0"/>
    <xf numFmtId="0" fontId="40" fillId="0" borderId="0"/>
    <xf numFmtId="0" fontId="41" fillId="0" borderId="0"/>
    <xf numFmtId="0" fontId="41" fillId="0" borderId="0"/>
    <xf numFmtId="0" fontId="40" fillId="0" borderId="0"/>
    <xf numFmtId="0" fontId="40" fillId="0" borderId="0"/>
    <xf numFmtId="0" fontId="36"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1" fillId="0" borderId="0"/>
    <xf numFmtId="0" fontId="41" fillId="0" borderId="0"/>
    <xf numFmtId="0" fontId="36" fillId="0" borderId="0"/>
    <xf numFmtId="0" fontId="36" fillId="0" borderId="0"/>
    <xf numFmtId="0" fontId="36" fillId="0" borderId="0"/>
    <xf numFmtId="0" fontId="36" fillId="0" borderId="0"/>
    <xf numFmtId="0" fontId="36" fillId="0" borderId="0"/>
    <xf numFmtId="0" fontId="40" fillId="0" borderId="0"/>
    <xf numFmtId="0" fontId="40" fillId="0" borderId="0"/>
    <xf numFmtId="0" fontId="40" fillId="0" borderId="0"/>
    <xf numFmtId="0" fontId="36" fillId="0" borderId="0"/>
    <xf numFmtId="0" fontId="41" fillId="0" borderId="0"/>
    <xf numFmtId="0" fontId="40" fillId="0" borderId="0"/>
    <xf numFmtId="0" fontId="41" fillId="0" borderId="0"/>
    <xf numFmtId="0" fontId="40" fillId="0" borderId="0"/>
    <xf numFmtId="0" fontId="40" fillId="0" borderId="0"/>
    <xf numFmtId="0" fontId="19" fillId="0" borderId="0"/>
    <xf numFmtId="166" fontId="36" fillId="0" borderId="0">
      <alignment horizontal="center"/>
    </xf>
    <xf numFmtId="166" fontId="36" fillId="0" borderId="0">
      <alignment horizontal="center"/>
    </xf>
    <xf numFmtId="166" fontId="36" fillId="0" borderId="0">
      <alignment horizontal="center"/>
    </xf>
    <xf numFmtId="166" fontId="36" fillId="0" borderId="0">
      <alignment horizontal="center"/>
    </xf>
    <xf numFmtId="0" fontId="5" fillId="2"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4"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5" borderId="0" applyNumberFormat="0" applyBorder="0" applyAlignment="0" applyProtection="0"/>
    <xf numFmtId="0" fontId="6" fillId="10"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1"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8" borderId="0" applyNumberFormat="0" applyBorder="0" applyAlignment="0" applyProtection="0"/>
    <xf numFmtId="41" fontId="19" fillId="0" borderId="0" applyFont="0" applyFill="0" applyBorder="0" applyAlignment="0" applyProtection="0"/>
    <xf numFmtId="43" fontId="19" fillId="0" borderId="0" applyFont="0" applyFill="0" applyBorder="0" applyAlignment="0" applyProtection="0"/>
    <xf numFmtId="167" fontId="42" fillId="0" borderId="0" applyFont="0" applyFill="0" applyBorder="0" applyAlignment="0" applyProtection="0"/>
    <xf numFmtId="44" fontId="19" fillId="0" borderId="0" applyFont="0" applyFill="0" applyBorder="0" applyAlignment="0" applyProtection="0"/>
    <xf numFmtId="14" fontId="43" fillId="0" borderId="0" applyFont="0" applyBorder="0">
      <alignment vertical="top"/>
    </xf>
    <xf numFmtId="0" fontId="44" fillId="0" borderId="0" applyNumberFormat="0" applyFill="0" applyBorder="0" applyAlignment="0" applyProtection="0"/>
    <xf numFmtId="168" fontId="45" fillId="0" borderId="0" applyFont="0" applyFill="0" applyBorder="0" applyAlignment="0" applyProtection="0"/>
    <xf numFmtId="168" fontId="36" fillId="0" borderId="0" applyFont="0" applyFill="0" applyBorder="0" applyAlignment="0" applyProtection="0"/>
    <xf numFmtId="168" fontId="36" fillId="0" borderId="0" applyFont="0" applyFill="0" applyBorder="0" applyAlignment="0" applyProtection="0"/>
    <xf numFmtId="168" fontId="36" fillId="0" borderId="0" applyFont="0" applyFill="0" applyBorder="0" applyAlignment="0" applyProtection="0"/>
    <xf numFmtId="0" fontId="46" fillId="0" borderId="0" applyNumberFormat="0" applyFill="0" applyBorder="0" applyAlignment="0" applyProtection="0">
      <alignment vertical="top"/>
      <protection locked="0"/>
    </xf>
    <xf numFmtId="0" fontId="47" fillId="0" borderId="1" applyNumberFormat="0" applyBorder="0">
      <alignment horizontal="centerContinuous"/>
    </xf>
    <xf numFmtId="0" fontId="48" fillId="0" borderId="0">
      <alignment horizontal="center"/>
    </xf>
    <xf numFmtId="0" fontId="48" fillId="20" borderId="0">
      <alignment horizontal="center"/>
    </xf>
    <xf numFmtId="0" fontId="49" fillId="21" borderId="0"/>
    <xf numFmtId="0" fontId="37" fillId="22" borderId="0"/>
    <xf numFmtId="0" fontId="38" fillId="0" borderId="0"/>
    <xf numFmtId="0" fontId="50" fillId="0" borderId="0" applyNumberFormat="0" applyFill="0" applyBorder="0" applyAlignment="0" applyProtection="0">
      <alignment vertical="top"/>
      <protection locked="0"/>
    </xf>
    <xf numFmtId="0" fontId="36" fillId="0" borderId="0"/>
    <xf numFmtId="169" fontId="19" fillId="0" borderId="0" applyFont="0" applyFill="0" applyBorder="0" applyAlignment="0" applyProtection="0"/>
    <xf numFmtId="170" fontId="19" fillId="0" borderId="0" applyFont="0" applyFill="0" applyBorder="0" applyAlignment="0" applyProtection="0"/>
    <xf numFmtId="0" fontId="19" fillId="0" borderId="0"/>
    <xf numFmtId="0" fontId="51" fillId="0" borderId="0"/>
    <xf numFmtId="0" fontId="41" fillId="0" borderId="0"/>
    <xf numFmtId="0" fontId="52" fillId="0" borderId="0" applyNumberFormat="0">
      <alignment horizontal="left"/>
    </xf>
    <xf numFmtId="171" fontId="53" fillId="0" borderId="2">
      <alignment horizontal="left" vertical="center"/>
      <protection locked="0"/>
    </xf>
    <xf numFmtId="2" fontId="54" fillId="23" borderId="3" applyProtection="0"/>
    <xf numFmtId="2" fontId="54" fillId="23" borderId="3" applyProtection="0"/>
    <xf numFmtId="2" fontId="55" fillId="0" borderId="0" applyFill="0" applyBorder="0" applyProtection="0"/>
    <xf numFmtId="2" fontId="56" fillId="0" borderId="0" applyFill="0" applyBorder="0" applyProtection="0"/>
    <xf numFmtId="2" fontId="56" fillId="24" borderId="3" applyProtection="0"/>
    <xf numFmtId="2" fontId="56" fillId="25" borderId="3" applyProtection="0"/>
    <xf numFmtId="2" fontId="56" fillId="26" borderId="3" applyProtection="0"/>
    <xf numFmtId="2" fontId="56" fillId="26" borderId="3" applyProtection="0">
      <alignment horizontal="center"/>
    </xf>
    <xf numFmtId="2" fontId="56" fillId="25" borderId="3" applyProtection="0">
      <alignment horizontal="center"/>
    </xf>
    <xf numFmtId="0" fontId="6" fillId="27"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8" borderId="0" applyNumberFormat="0" applyBorder="0" applyAlignment="0" applyProtection="0"/>
    <xf numFmtId="0" fontId="6" fillId="19" borderId="0" applyNumberFormat="0" applyBorder="0" applyAlignment="0" applyProtection="0"/>
    <xf numFmtId="0" fontId="6" fillId="19" borderId="0" applyNumberFormat="0" applyBorder="0" applyAlignment="0" applyProtection="0"/>
    <xf numFmtId="0" fontId="6" fillId="16"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7"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172" fontId="11" fillId="0" borderId="4">
      <protection locked="0"/>
    </xf>
    <xf numFmtId="0" fontId="7" fillId="5" borderId="5" applyNumberFormat="0" applyAlignment="0" applyProtection="0"/>
    <xf numFmtId="0" fontId="7" fillId="5" borderId="5" applyNumberFormat="0" applyAlignment="0" applyProtection="0"/>
    <xf numFmtId="0" fontId="8" fillId="12" borderId="6" applyNumberFormat="0" applyAlignment="0" applyProtection="0"/>
    <xf numFmtId="0" fontId="8" fillId="12" borderId="6" applyNumberFormat="0" applyAlignment="0" applyProtection="0"/>
    <xf numFmtId="0" fontId="9" fillId="12" borderId="5" applyNumberFormat="0" applyAlignment="0" applyProtection="0"/>
    <xf numFmtId="0" fontId="9" fillId="12" borderId="5" applyNumberFormat="0" applyAlignment="0" applyProtection="0"/>
    <xf numFmtId="164" fontId="11" fillId="0" borderId="0" applyFont="0" applyFill="0" applyBorder="0" applyAlignment="0" applyProtection="0"/>
    <xf numFmtId="44" fontId="36" fillId="0" borderId="0" applyFont="0" applyFill="0" applyBorder="0" applyAlignment="0" applyProtection="0"/>
    <xf numFmtId="44" fontId="36" fillId="0" borderId="0" applyFont="0" applyFill="0" applyBorder="0" applyAlignment="0" applyProtection="0"/>
    <xf numFmtId="0" fontId="19" fillId="0" borderId="0"/>
    <xf numFmtId="171" fontId="57" fillId="0" borderId="0" applyProtection="0">
      <alignment horizontal="center"/>
    </xf>
    <xf numFmtId="0" fontId="12" fillId="0" borderId="7" applyNumberFormat="0" applyFill="0" applyAlignment="0" applyProtection="0"/>
    <xf numFmtId="0" fontId="12" fillId="0" borderId="7" applyNumberFormat="0" applyFill="0" applyAlignment="0" applyProtection="0"/>
    <xf numFmtId="0" fontId="13" fillId="0" borderId="8" applyNumberFormat="0" applyFill="0" applyAlignment="0" applyProtection="0"/>
    <xf numFmtId="0" fontId="13" fillId="0" borderId="8" applyNumberFormat="0" applyFill="0" applyAlignment="0" applyProtection="0"/>
    <xf numFmtId="0" fontId="14" fillId="0" borderId="9" applyNumberFormat="0" applyFill="0" applyAlignment="0" applyProtection="0"/>
    <xf numFmtId="0" fontId="14" fillId="0" borderId="9" applyNumberFormat="0" applyFill="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58" fillId="0" borderId="0" applyBorder="0">
      <alignment horizontal="center" vertical="center" wrapText="1"/>
    </xf>
    <xf numFmtId="0" fontId="59" fillId="0" borderId="10" applyBorder="0">
      <alignment horizontal="center" vertical="center" wrapText="1"/>
    </xf>
    <xf numFmtId="172" fontId="60" fillId="30" borderId="4"/>
    <xf numFmtId="4" fontId="61" fillId="31" borderId="2" applyBorder="0">
      <alignment horizontal="right"/>
    </xf>
    <xf numFmtId="0" fontId="15" fillId="0" borderId="11" applyNumberFormat="0" applyFill="0" applyAlignment="0" applyProtection="0"/>
    <xf numFmtId="0" fontId="15" fillId="0" borderId="11" applyNumberFormat="0" applyFill="0" applyAlignment="0" applyProtection="0"/>
    <xf numFmtId="0" fontId="16" fillId="32" borderId="12" applyNumberFormat="0" applyAlignment="0" applyProtection="0"/>
    <xf numFmtId="0" fontId="16" fillId="32" borderId="12" applyNumberFormat="0" applyAlignment="0" applyProtection="0"/>
    <xf numFmtId="0" fontId="63" fillId="0" borderId="0">
      <alignment horizontal="center" vertical="top" wrapText="1"/>
    </xf>
    <xf numFmtId="0" fontId="64" fillId="0" borderId="0">
      <alignment horizontal="center" vertical="center" wrapText="1"/>
    </xf>
    <xf numFmtId="0" fontId="62" fillId="33" borderId="0" applyFill="0">
      <alignment wrapText="1"/>
    </xf>
    <xf numFmtId="0" fontId="17" fillId="0" borderId="0" applyNumberFormat="0" applyFill="0" applyBorder="0" applyAlignment="0" applyProtection="0"/>
    <xf numFmtId="0" fontId="17" fillId="0" borderId="0" applyNumberFormat="0" applyFill="0" applyBorder="0" applyAlignment="0" applyProtection="0"/>
    <xf numFmtId="0" fontId="18" fillId="13" borderId="0" applyNumberFormat="0" applyBorder="0" applyAlignment="0" applyProtection="0"/>
    <xf numFmtId="0" fontId="18" fillId="13" borderId="0" applyNumberFormat="0" applyBorder="0" applyAlignment="0" applyProtection="0"/>
    <xf numFmtId="0" fontId="73" fillId="0" borderId="0"/>
    <xf numFmtId="0" fontId="11" fillId="0" borderId="0"/>
    <xf numFmtId="0" fontId="19" fillId="0" borderId="0"/>
    <xf numFmtId="0" fontId="36" fillId="0" borderId="0"/>
    <xf numFmtId="0" fontId="65" fillId="0" borderId="0"/>
    <xf numFmtId="0" fontId="73" fillId="0" borderId="0"/>
    <xf numFmtId="0" fontId="36" fillId="0" borderId="0"/>
    <xf numFmtId="0" fontId="19" fillId="0" borderId="0"/>
    <xf numFmtId="0" fontId="36" fillId="0" borderId="0"/>
    <xf numFmtId="0" fontId="5" fillId="0" borderId="0"/>
    <xf numFmtId="0" fontId="5" fillId="0" borderId="0"/>
    <xf numFmtId="0" fontId="36" fillId="0" borderId="0"/>
    <xf numFmtId="0" fontId="5" fillId="0" borderId="0"/>
    <xf numFmtId="0" fontId="19" fillId="0" borderId="0"/>
    <xf numFmtId="0" fontId="73" fillId="0" borderId="0"/>
    <xf numFmtId="0" fontId="19" fillId="0" borderId="0"/>
    <xf numFmtId="173" fontId="66" fillId="0" borderId="0"/>
    <xf numFmtId="0" fontId="73" fillId="0" borderId="0"/>
    <xf numFmtId="0" fontId="5" fillId="0" borderId="0"/>
    <xf numFmtId="0" fontId="5" fillId="0" borderId="0"/>
    <xf numFmtId="0" fontId="5" fillId="0" borderId="0"/>
    <xf numFmtId="0" fontId="73" fillId="0" borderId="0"/>
    <xf numFmtId="0" fontId="73" fillId="0" borderId="0"/>
    <xf numFmtId="0" fontId="5" fillId="0" borderId="0"/>
    <xf numFmtId="0" fontId="67" fillId="0" borderId="0"/>
    <xf numFmtId="0" fontId="67" fillId="0" borderId="0"/>
    <xf numFmtId="0" fontId="67" fillId="0" borderId="0"/>
    <xf numFmtId="0" fontId="68" fillId="0" borderId="0"/>
    <xf numFmtId="0" fontId="36" fillId="0" borderId="0"/>
    <xf numFmtId="0" fontId="61" fillId="0" borderId="0"/>
    <xf numFmtId="0" fontId="11" fillId="0" borderId="0"/>
    <xf numFmtId="0" fontId="20" fillId="4" borderId="0" applyNumberFormat="0" applyBorder="0" applyAlignment="0" applyProtection="0"/>
    <xf numFmtId="0" fontId="20" fillId="4" borderId="0" applyNumberFormat="0" applyBorder="0" applyAlignment="0" applyProtection="0"/>
    <xf numFmtId="165" fontId="69" fillId="31" borderId="13" applyNumberFormat="0" applyBorder="0" applyAlignment="0">
      <alignment vertical="center"/>
      <protection locked="0"/>
    </xf>
    <xf numFmtId="0" fontId="21" fillId="0" borderId="0" applyNumberFormat="0" applyFill="0" applyBorder="0" applyAlignment="0" applyProtection="0"/>
    <xf numFmtId="0" fontId="21" fillId="0" borderId="0" applyNumberFormat="0" applyFill="0" applyBorder="0" applyAlignment="0" applyProtection="0"/>
    <xf numFmtId="0" fontId="10" fillId="8" borderId="14" applyNumberFormat="0" applyFont="0" applyAlignment="0" applyProtection="0"/>
    <xf numFmtId="0" fontId="19" fillId="8" borderId="14" applyNumberFormat="0" applyFont="0" applyAlignment="0" applyProtection="0"/>
    <xf numFmtId="9" fontId="36" fillId="0" borderId="0" applyFont="0" applyFill="0" applyBorder="0" applyAlignment="0" applyProtection="0"/>
    <xf numFmtId="9" fontId="19"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36" fillId="0" borderId="0" applyFont="0" applyFill="0" applyBorder="0" applyAlignment="0" applyProtection="0"/>
    <xf numFmtId="9" fontId="5" fillId="0" borderId="0" applyFont="0" applyFill="0" applyBorder="0" applyAlignment="0" applyProtection="0"/>
    <xf numFmtId="9" fontId="11" fillId="0" borderId="0" applyFill="0" applyBorder="0" applyAlignment="0" applyProtection="0"/>
    <xf numFmtId="9" fontId="36" fillId="0" borderId="0" applyFont="0" applyFill="0" applyBorder="0" applyAlignment="0" applyProtection="0"/>
    <xf numFmtId="0" fontId="22" fillId="0" borderId="15" applyNumberFormat="0" applyFill="0" applyAlignment="0" applyProtection="0"/>
    <xf numFmtId="0" fontId="22" fillId="0" borderId="15" applyNumberFormat="0" applyFill="0" applyAlignment="0" applyProtection="0"/>
    <xf numFmtId="0" fontId="41" fillId="0" borderId="0"/>
    <xf numFmtId="0" fontId="70" fillId="0" borderId="0"/>
    <xf numFmtId="171" fontId="11" fillId="0" borderId="0" applyFill="0" applyProtection="0"/>
    <xf numFmtId="0" fontId="23" fillId="0" borderId="0" applyNumberFormat="0" applyFill="0" applyBorder="0" applyAlignment="0" applyProtection="0"/>
    <xf numFmtId="0" fontId="23" fillId="0" borderId="0" applyNumberFormat="0" applyFill="0" applyBorder="0" applyAlignment="0" applyProtection="0"/>
    <xf numFmtId="49" fontId="62" fillId="0" borderId="0">
      <alignment horizontal="center"/>
    </xf>
    <xf numFmtId="38" fontId="71" fillId="0" borderId="0" applyFont="0" applyFill="0" applyBorder="0" applyAlignment="0" applyProtection="0"/>
    <xf numFmtId="3" fontId="35" fillId="0" borderId="16" applyFont="0" applyBorder="0">
      <alignment horizontal="right"/>
      <protection locked="0"/>
    </xf>
    <xf numFmtId="38" fontId="71" fillId="0" borderId="0" applyFont="0" applyFill="0" applyBorder="0" applyAlignment="0" applyProtection="0"/>
    <xf numFmtId="40" fontId="71" fillId="0" borderId="0" applyFont="0" applyFill="0" applyBorder="0" applyAlignment="0" applyProtection="0"/>
    <xf numFmtId="43" fontId="36" fillId="0" borderId="0" applyFont="0" applyFill="0" applyBorder="0" applyAlignment="0" applyProtection="0"/>
    <xf numFmtId="174" fontId="5" fillId="0" borderId="0" applyFill="0" applyBorder="0" applyAlignment="0" applyProtection="0"/>
    <xf numFmtId="174" fontId="5" fillId="0" borderId="0" applyFill="0" applyBorder="0" applyAlignment="0" applyProtection="0"/>
    <xf numFmtId="43" fontId="36" fillId="0" borderId="0" applyFont="0" applyFill="0" applyBorder="0" applyAlignment="0" applyProtection="0"/>
    <xf numFmtId="17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8" fillId="0" borderId="0" applyFont="0" applyFill="0" applyBorder="0" applyAlignment="0" applyProtection="0"/>
    <xf numFmtId="43" fontId="68"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4" fontId="61" fillId="33" borderId="0" applyBorder="0">
      <alignment horizontal="right"/>
    </xf>
    <xf numFmtId="4" fontId="61" fillId="33" borderId="0" applyFont="0" applyBorder="0">
      <alignment horizontal="right"/>
    </xf>
    <xf numFmtId="4" fontId="61" fillId="33" borderId="0" applyBorder="0">
      <alignment horizontal="right"/>
    </xf>
    <xf numFmtId="4" fontId="61" fillId="34" borderId="17" applyBorder="0">
      <alignment horizontal="right"/>
    </xf>
    <xf numFmtId="4" fontId="61" fillId="33" borderId="2" applyFont="0" applyBorder="0">
      <alignment horizontal="right"/>
    </xf>
    <xf numFmtId="0" fontId="24" fillId="6" borderId="0" applyNumberFormat="0" applyBorder="0" applyAlignment="0" applyProtection="0"/>
    <xf numFmtId="0" fontId="24" fillId="6" borderId="0" applyNumberFormat="0" applyBorder="0" applyAlignment="0" applyProtection="0"/>
    <xf numFmtId="0" fontId="7" fillId="5" borderId="5" applyNumberFormat="0" applyAlignment="0" applyProtection="0"/>
    <xf numFmtId="0" fontId="3" fillId="0" borderId="0"/>
    <xf numFmtId="0" fontId="11" fillId="0" borderId="0"/>
    <xf numFmtId="0" fontId="2" fillId="0" borderId="0"/>
    <xf numFmtId="0" fontId="85" fillId="0" borderId="0"/>
    <xf numFmtId="43" fontId="85" fillId="0" borderId="0" applyFont="0" applyFill="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3" borderId="0" applyNumberFormat="0" applyBorder="0" applyAlignment="0" applyProtection="0"/>
    <xf numFmtId="0" fontId="5" fillId="5"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7" borderId="0" applyNumberFormat="0" applyBorder="0" applyAlignment="0" applyProtection="0"/>
    <xf numFmtId="0" fontId="5" fillId="9" borderId="0" applyNumberFormat="0" applyBorder="0" applyAlignment="0" applyProtection="0"/>
    <xf numFmtId="0" fontId="5" fillId="14" borderId="0" applyNumberFormat="0" applyBorder="0" applyAlignment="0" applyProtection="0"/>
    <xf numFmtId="0" fontId="6" fillId="15"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19"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9" borderId="0" applyNumberFormat="0" applyBorder="0" applyAlignment="0" applyProtection="0"/>
    <xf numFmtId="0" fontId="20" fillId="4" borderId="0" applyNumberFormat="0" applyBorder="0" applyAlignment="0" applyProtection="0"/>
    <xf numFmtId="0" fontId="9" fillId="12" borderId="35" applyNumberFormat="0" applyAlignment="0" applyProtection="0"/>
    <xf numFmtId="0" fontId="16" fillId="32" borderId="12" applyNumberFormat="0" applyAlignment="0" applyProtection="0"/>
    <xf numFmtId="0" fontId="21" fillId="0" borderId="0" applyNumberFormat="0" applyFill="0" applyBorder="0" applyAlignment="0" applyProtection="0"/>
    <xf numFmtId="0" fontId="24" fillId="6" borderId="0" applyNumberFormat="0" applyBorder="0" applyAlignment="0" applyProtection="0"/>
    <xf numFmtId="0" fontId="12" fillId="0" borderId="7" applyNumberFormat="0" applyFill="0" applyAlignment="0" applyProtection="0"/>
    <xf numFmtId="0" fontId="13" fillId="0" borderId="8" applyNumberFormat="0" applyFill="0" applyAlignment="0" applyProtection="0"/>
    <xf numFmtId="0" fontId="14" fillId="0" borderId="9" applyNumberFormat="0" applyFill="0" applyAlignment="0" applyProtection="0"/>
    <xf numFmtId="0" fontId="14" fillId="0" borderId="0" applyNumberFormat="0" applyFill="0" applyBorder="0" applyAlignment="0" applyProtection="0"/>
    <xf numFmtId="0" fontId="7" fillId="5" borderId="35" applyNumberFormat="0" applyAlignment="0" applyProtection="0"/>
    <xf numFmtId="0" fontId="22" fillId="0" borderId="15" applyNumberFormat="0" applyFill="0" applyAlignment="0" applyProtection="0"/>
    <xf numFmtId="0" fontId="18" fillId="13" borderId="0" applyNumberFormat="0" applyBorder="0" applyAlignment="0" applyProtection="0"/>
    <xf numFmtId="0" fontId="5" fillId="8" borderId="36" applyNumberFormat="0" applyFont="0" applyAlignment="0" applyProtection="0"/>
    <xf numFmtId="0" fontId="8" fillId="12" borderId="37" applyNumberFormat="0" applyAlignment="0" applyProtection="0"/>
    <xf numFmtId="0" fontId="17" fillId="0" borderId="0" applyNumberFormat="0" applyFill="0" applyBorder="0" applyAlignment="0" applyProtection="0"/>
    <xf numFmtId="0" fontId="15" fillId="0" borderId="38" applyNumberFormat="0" applyFill="0" applyAlignment="0" applyProtection="0"/>
    <xf numFmtId="0" fontId="23" fillId="0" borderId="0" applyNumberFormat="0" applyFill="0" applyBorder="0" applyAlignment="0" applyProtection="0"/>
    <xf numFmtId="181" fontId="19" fillId="0" borderId="0" applyFont="0" applyFill="0" applyBorder="0" applyAlignment="0" applyProtection="0"/>
    <xf numFmtId="0" fontId="1" fillId="0" borderId="0"/>
  </cellStyleXfs>
  <cellXfs count="506">
    <xf numFmtId="0" fontId="0" fillId="0" borderId="0" xfId="0"/>
    <xf numFmtId="0" fontId="4" fillId="0" borderId="0" xfId="0" applyFont="1"/>
    <xf numFmtId="0" fontId="25" fillId="0" borderId="0" xfId="0" applyFont="1"/>
    <xf numFmtId="0" fontId="26" fillId="0" borderId="0" xfId="0" applyFont="1"/>
    <xf numFmtId="0" fontId="27" fillId="0" borderId="0" xfId="0" applyFont="1"/>
    <xf numFmtId="0" fontId="28" fillId="0" borderId="0" xfId="0" applyFont="1"/>
    <xf numFmtId="0" fontId="29" fillId="0" borderId="0" xfId="0" applyFont="1"/>
    <xf numFmtId="0" fontId="33" fillId="0" borderId="0" xfId="0" applyFont="1"/>
    <xf numFmtId="0" fontId="4" fillId="0" borderId="0" xfId="0" applyFont="1" applyAlignment="1">
      <alignment horizontal="right"/>
    </xf>
    <xf numFmtId="4" fontId="33" fillId="0" borderId="0" xfId="0" applyNumberFormat="1" applyFont="1"/>
    <xf numFmtId="0" fontId="4" fillId="0" borderId="2" xfId="0" applyFont="1" applyFill="1" applyBorder="1" applyAlignment="1">
      <alignment horizontal="center" vertical="center"/>
    </xf>
    <xf numFmtId="4" fontId="33" fillId="0" borderId="0" xfId="0" applyNumberFormat="1" applyFont="1" applyFill="1" applyBorder="1"/>
    <xf numFmtId="4" fontId="33" fillId="0" borderId="0" xfId="0" applyNumberFormat="1" applyFont="1" applyBorder="1"/>
    <xf numFmtId="4" fontId="4" fillId="0" borderId="0" xfId="0" applyNumberFormat="1" applyFont="1" applyFill="1" applyBorder="1" applyAlignment="1">
      <alignment horizontal="center" vertical="center"/>
    </xf>
    <xf numFmtId="0" fontId="33" fillId="0" borderId="0" xfId="0" applyFont="1" applyBorder="1"/>
    <xf numFmtId="0" fontId="4" fillId="0" borderId="0" xfId="0" applyFont="1" applyFill="1" applyBorder="1" applyAlignment="1">
      <alignment horizontal="center" vertical="center"/>
    </xf>
    <xf numFmtId="0" fontId="28" fillId="0" borderId="0" xfId="0" applyFont="1" applyFill="1"/>
    <xf numFmtId="0" fontId="28" fillId="0" borderId="0" xfId="0" applyFont="1" applyFill="1" applyAlignment="1">
      <alignment horizontal="right"/>
    </xf>
    <xf numFmtId="0" fontId="25" fillId="0" borderId="0" xfId="0" applyFont="1" applyFill="1"/>
    <xf numFmtId="0" fontId="4" fillId="0" borderId="0" xfId="0" applyFont="1" applyFill="1"/>
    <xf numFmtId="0" fontId="30" fillId="0" borderId="0" xfId="226" applyFont="1"/>
    <xf numFmtId="0" fontId="31" fillId="0" borderId="0" xfId="226" applyFont="1"/>
    <xf numFmtId="0" fontId="25" fillId="0" borderId="0" xfId="0" applyFont="1" applyFill="1" applyAlignment="1"/>
    <xf numFmtId="0" fontId="33" fillId="0" borderId="0" xfId="0" applyFont="1" applyAlignment="1"/>
    <xf numFmtId="0" fontId="34" fillId="0" borderId="0" xfId="0" applyFont="1" applyAlignment="1">
      <alignment vertical="center"/>
    </xf>
    <xf numFmtId="0" fontId="33" fillId="0" borderId="0" xfId="0" applyFont="1" applyBorder="1" applyAlignment="1">
      <alignment vertical="center"/>
    </xf>
    <xf numFmtId="0" fontId="4" fillId="0" borderId="0" xfId="0" applyFont="1" applyBorder="1" applyAlignment="1">
      <alignment horizontal="right"/>
    </xf>
    <xf numFmtId="175" fontId="4" fillId="0" borderId="2" xfId="0" applyNumberFormat="1" applyFont="1" applyFill="1" applyBorder="1" applyAlignment="1">
      <alignment horizontal="center" vertical="center"/>
    </xf>
    <xf numFmtId="175" fontId="25" fillId="0" borderId="2" xfId="0" applyNumberFormat="1" applyFont="1" applyFill="1" applyBorder="1" applyAlignment="1">
      <alignment horizontal="center" vertical="center"/>
    </xf>
    <xf numFmtId="0" fontId="74" fillId="0" borderId="0" xfId="226" applyFont="1"/>
    <xf numFmtId="4" fontId="75" fillId="0" borderId="0" xfId="0" applyNumberFormat="1" applyFont="1"/>
    <xf numFmtId="0" fontId="4" fillId="0" borderId="0" xfId="0" applyFont="1" applyAlignment="1">
      <alignment horizontal="right"/>
    </xf>
    <xf numFmtId="176" fontId="33" fillId="0" borderId="0" xfId="0" applyNumberFormat="1" applyFont="1"/>
    <xf numFmtId="0" fontId="33" fillId="0" borderId="0" xfId="0" applyFont="1" applyFill="1" applyAlignment="1"/>
    <xf numFmtId="175" fontId="4" fillId="0" borderId="2" xfId="0" applyNumberFormat="1" applyFont="1" applyFill="1" applyBorder="1" applyAlignment="1">
      <alignment horizontal="center" vertical="center" wrapText="1"/>
    </xf>
    <xf numFmtId="175" fontId="25" fillId="0" borderId="2" xfId="0" applyNumberFormat="1" applyFont="1" applyFill="1" applyBorder="1" applyAlignment="1">
      <alignment horizontal="center" vertical="center" wrapText="1"/>
    </xf>
    <xf numFmtId="0" fontId="33" fillId="0" borderId="0" xfId="0" applyFont="1" applyFill="1" applyBorder="1"/>
    <xf numFmtId="0" fontId="34" fillId="0" borderId="0" xfId="0" applyFont="1" applyFill="1" applyBorder="1" applyAlignment="1">
      <alignment horizontal="center" vertical="center" wrapText="1"/>
    </xf>
    <xf numFmtId="0" fontId="25" fillId="0" borderId="0" xfId="0" applyFont="1" applyFill="1" applyAlignment="1">
      <alignment horizontal="right"/>
    </xf>
    <xf numFmtId="0" fontId="4" fillId="0" borderId="0" xfId="0" applyFont="1" applyFill="1" applyAlignment="1">
      <alignment horizontal="right"/>
    </xf>
    <xf numFmtId="0" fontId="33" fillId="0" borderId="0" xfId="0" applyFont="1" applyFill="1"/>
    <xf numFmtId="0" fontId="72" fillId="0" borderId="0" xfId="0" applyFont="1" applyFill="1" applyAlignment="1"/>
    <xf numFmtId="0" fontId="0" fillId="0" borderId="0" xfId="0" applyFill="1" applyAlignment="1"/>
    <xf numFmtId="0" fontId="25" fillId="0" borderId="2" xfId="0" applyFont="1" applyFill="1" applyBorder="1" applyAlignment="1">
      <alignment horizontal="center" vertical="center" wrapText="1"/>
    </xf>
    <xf numFmtId="176" fontId="25"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xf>
    <xf numFmtId="176" fontId="4" fillId="0" borderId="2" xfId="0" applyNumberFormat="1" applyFont="1" applyFill="1" applyBorder="1" applyAlignment="1">
      <alignment horizontal="center" vertical="center" wrapText="1"/>
    </xf>
    <xf numFmtId="0" fontId="25" fillId="0" borderId="2" xfId="0" applyFont="1" applyFill="1" applyBorder="1" applyAlignment="1">
      <alignment horizontal="center" vertical="center"/>
    </xf>
    <xf numFmtId="0" fontId="4" fillId="0" borderId="2" xfId="0" applyNumberFormat="1" applyFont="1" applyFill="1" applyBorder="1" applyAlignment="1">
      <alignment horizontal="center" vertical="center"/>
    </xf>
    <xf numFmtId="4" fontId="4" fillId="0" borderId="2" xfId="0" applyNumberFormat="1" applyFont="1" applyFill="1" applyBorder="1" applyAlignment="1">
      <alignment horizontal="center" vertical="center"/>
    </xf>
    <xf numFmtId="4" fontId="4" fillId="0" borderId="2" xfId="0" applyNumberFormat="1" applyFont="1" applyFill="1" applyBorder="1" applyAlignment="1">
      <alignment horizontal="center" vertical="center" wrapText="1"/>
    </xf>
    <xf numFmtId="4" fontId="25" fillId="0" borderId="2" xfId="0" applyNumberFormat="1" applyFont="1" applyFill="1" applyBorder="1" applyAlignment="1">
      <alignment horizontal="right" vertical="center" wrapText="1"/>
    </xf>
    <xf numFmtId="4" fontId="4" fillId="0" borderId="18" xfId="0" applyNumberFormat="1" applyFont="1" applyFill="1" applyBorder="1" applyAlignment="1">
      <alignment horizontal="center" vertical="center"/>
    </xf>
    <xf numFmtId="0" fontId="4" fillId="0" borderId="19" xfId="0" applyFont="1" applyFill="1" applyBorder="1" applyAlignment="1">
      <alignment horizontal="left" vertical="center" wrapText="1"/>
    </xf>
    <xf numFmtId="0" fontId="33" fillId="0" borderId="0" xfId="0" applyFont="1" applyFill="1" applyBorder="1" applyAlignment="1">
      <alignment horizontal="left"/>
    </xf>
    <xf numFmtId="0" fontId="0" fillId="0" borderId="0" xfId="0" applyFill="1" applyBorder="1" applyAlignment="1">
      <alignment horizontal="left"/>
    </xf>
    <xf numFmtId="0" fontId="25" fillId="0" borderId="2" xfId="0" applyFont="1" applyFill="1" applyBorder="1" applyAlignment="1">
      <alignment horizontal="center" vertical="center" wrapText="1"/>
    </xf>
    <xf numFmtId="0" fontId="72" fillId="0" borderId="0" xfId="0" applyFont="1" applyFill="1" applyAlignment="1"/>
    <xf numFmtId="4" fontId="4" fillId="0" borderId="29" xfId="0" applyNumberFormat="1" applyFont="1" applyFill="1" applyBorder="1" applyAlignment="1">
      <alignment horizontal="center" vertical="center"/>
    </xf>
    <xf numFmtId="0" fontId="75" fillId="0" borderId="0" xfId="226" applyFont="1"/>
    <xf numFmtId="0" fontId="77" fillId="0" borderId="0" xfId="0" applyFont="1" applyAlignment="1"/>
    <xf numFmtId="0" fontId="33" fillId="0" borderId="0" xfId="0" applyFont="1" applyBorder="1" applyAlignment="1">
      <alignment vertical="top"/>
    </xf>
    <xf numFmtId="0" fontId="4" fillId="0" borderId="0" xfId="0" applyFont="1" applyAlignment="1">
      <alignment horizontal="right" vertical="center"/>
    </xf>
    <xf numFmtId="0" fontId="33" fillId="0" borderId="0" xfId="0" applyFont="1" applyAlignment="1">
      <alignment vertical="center"/>
    </xf>
    <xf numFmtId="0" fontId="4" fillId="0" borderId="0" xfId="0" applyFont="1" applyAlignment="1">
      <alignment vertical="center"/>
    </xf>
    <xf numFmtId="0" fontId="33" fillId="0" borderId="0" xfId="0" applyFont="1" applyFill="1" applyBorder="1" applyAlignment="1">
      <alignment vertical="top"/>
    </xf>
    <xf numFmtId="0" fontId="33" fillId="0" borderId="0" xfId="0" applyFont="1" applyFill="1" applyBorder="1" applyAlignment="1">
      <alignment vertical="center"/>
    </xf>
    <xf numFmtId="0" fontId="34" fillId="0" borderId="0" xfId="0" applyFont="1" applyBorder="1" applyAlignment="1">
      <alignment horizontal="center" vertical="center" wrapText="1"/>
    </xf>
    <xf numFmtId="0" fontId="75" fillId="0" borderId="0" xfId="0" applyFont="1"/>
    <xf numFmtId="0" fontId="0" fillId="0" borderId="0" xfId="0" applyAlignment="1">
      <alignment wrapText="1"/>
    </xf>
    <xf numFmtId="0" fontId="33" fillId="0" borderId="0" xfId="0" applyFont="1" applyAlignment="1">
      <alignment vertical="center" wrapText="1"/>
    </xf>
    <xf numFmtId="0" fontId="33" fillId="0" borderId="0" xfId="0" applyFont="1" applyAlignment="1">
      <alignment wrapText="1"/>
    </xf>
    <xf numFmtId="0" fontId="0" fillId="0" borderId="0" xfId="0" applyAlignment="1">
      <alignment vertical="center"/>
    </xf>
    <xf numFmtId="0" fontId="0" fillId="0" borderId="0" xfId="0" applyFill="1" applyBorder="1" applyAlignment="1"/>
    <xf numFmtId="0" fontId="0" fillId="0" borderId="0" xfId="0" applyBorder="1" applyAlignment="1">
      <alignment wrapText="1"/>
    </xf>
    <xf numFmtId="0" fontId="0" fillId="0" borderId="0" xfId="0" applyAlignment="1"/>
    <xf numFmtId="0" fontId="4" fillId="0" borderId="0" xfId="0" applyFont="1" applyAlignment="1"/>
    <xf numFmtId="0" fontId="4" fillId="0" borderId="0" xfId="0" applyFont="1" applyBorder="1" applyAlignment="1"/>
    <xf numFmtId="0" fontId="4" fillId="0" borderId="0" xfId="0" applyFont="1" applyAlignment="1">
      <alignment horizontal="left"/>
    </xf>
    <xf numFmtId="0" fontId="4" fillId="0" borderId="0" xfId="0" applyFont="1" applyBorder="1" applyAlignment="1">
      <alignment horizontal="left"/>
    </xf>
    <xf numFmtId="0" fontId="26" fillId="0" borderId="0" xfId="0" applyFont="1" applyAlignment="1">
      <alignment vertical="center"/>
    </xf>
    <xf numFmtId="0" fontId="27" fillId="0" borderId="0" xfId="0" applyFont="1" applyAlignment="1">
      <alignment horizontal="left" vertical="top" wrapText="1"/>
    </xf>
    <xf numFmtId="0" fontId="27" fillId="0" borderId="0" xfId="0" applyFont="1" applyAlignment="1">
      <alignment vertical="center"/>
    </xf>
    <xf numFmtId="0" fontId="26" fillId="0" borderId="0" xfId="0" applyFont="1" applyFill="1"/>
    <xf numFmtId="4" fontId="26" fillId="0" borderId="0" xfId="0" applyNumberFormat="1" applyFont="1"/>
    <xf numFmtId="0" fontId="4" fillId="0" borderId="0" xfId="0" applyFont="1" applyBorder="1"/>
    <xf numFmtId="0" fontId="4" fillId="35" borderId="0" xfId="0" applyFont="1" applyFill="1" applyAlignment="1">
      <alignment vertical="center"/>
    </xf>
    <xf numFmtId="0" fontId="72" fillId="35" borderId="0" xfId="291" applyFont="1" applyFill="1"/>
    <xf numFmtId="0" fontId="72" fillId="35" borderId="0" xfId="291" applyFont="1" applyFill="1" applyAlignment="1">
      <alignment wrapText="1"/>
    </xf>
    <xf numFmtId="0" fontId="33" fillId="35" borderId="0" xfId="214" applyFont="1" applyFill="1" applyAlignment="1">
      <alignment horizontal="right"/>
    </xf>
    <xf numFmtId="0" fontId="72" fillId="0" borderId="0" xfId="291" applyFont="1"/>
    <xf numFmtId="0" fontId="37" fillId="35" borderId="0" xfId="291" applyFont="1" applyFill="1" applyBorder="1" applyAlignment="1">
      <alignment horizontal="center"/>
    </xf>
    <xf numFmtId="0" fontId="33" fillId="0" borderId="23" xfId="291" applyFont="1" applyFill="1" applyBorder="1" applyAlignment="1">
      <alignment horizontal="center"/>
    </xf>
    <xf numFmtId="0" fontId="72" fillId="0" borderId="0" xfId="291" applyFont="1" applyFill="1"/>
    <xf numFmtId="0" fontId="33" fillId="0" borderId="30" xfId="291" applyFont="1" applyFill="1" applyBorder="1" applyAlignment="1">
      <alignment horizontal="center" vertical="center" wrapText="1"/>
    </xf>
    <xf numFmtId="0" fontId="33" fillId="0" borderId="31" xfId="291" applyFont="1" applyFill="1" applyBorder="1" applyAlignment="1">
      <alignment horizontal="center" vertical="center" wrapText="1"/>
    </xf>
    <xf numFmtId="0" fontId="33" fillId="35" borderId="29" xfId="291" applyFont="1" applyFill="1" applyBorder="1" applyAlignment="1">
      <alignment horizontal="center" vertical="center" wrapText="1"/>
    </xf>
    <xf numFmtId="0" fontId="33" fillId="35" borderId="26" xfId="291" applyFont="1" applyFill="1" applyBorder="1" applyAlignment="1">
      <alignment horizontal="center" vertical="center" wrapText="1"/>
    </xf>
    <xf numFmtId="0" fontId="82" fillId="0" borderId="0" xfId="291" applyFont="1" applyFill="1"/>
    <xf numFmtId="0" fontId="84" fillId="0" borderId="0" xfId="291" applyFont="1" applyFill="1"/>
    <xf numFmtId="0" fontId="72" fillId="0" borderId="25" xfId="291" applyFont="1" applyFill="1" applyBorder="1"/>
    <xf numFmtId="0" fontId="72" fillId="0" borderId="0" xfId="291" applyFont="1" applyFill="1" applyBorder="1" applyAlignment="1">
      <alignment wrapText="1"/>
    </xf>
    <xf numFmtId="0" fontId="72" fillId="0" borderId="0" xfId="291" applyFont="1" applyFill="1" applyBorder="1"/>
    <xf numFmtId="0" fontId="72" fillId="0" borderId="13" xfId="291" applyFont="1" applyFill="1" applyBorder="1"/>
    <xf numFmtId="0" fontId="72" fillId="0" borderId="0" xfId="291" applyFont="1" applyFill="1" applyAlignment="1">
      <alignment wrapText="1"/>
    </xf>
    <xf numFmtId="0" fontId="72" fillId="0" borderId="0" xfId="291" applyFont="1" applyFill="1" applyAlignment="1">
      <alignment horizontal="center"/>
    </xf>
    <xf numFmtId="0" fontId="72" fillId="0" borderId="0" xfId="291" applyFont="1" applyAlignment="1">
      <alignment wrapText="1"/>
    </xf>
    <xf numFmtId="0" fontId="28" fillId="0" borderId="0" xfId="214" applyFont="1" applyFill="1"/>
    <xf numFmtId="0" fontId="29" fillId="0" borderId="0" xfId="214" applyFont="1" applyFill="1"/>
    <xf numFmtId="0" fontId="33" fillId="0" borderId="0" xfId="214" applyFont="1" applyFill="1" applyAlignment="1">
      <alignment wrapText="1"/>
    </xf>
    <xf numFmtId="0" fontId="25" fillId="0" borderId="0" xfId="214" applyFont="1" applyFill="1"/>
    <xf numFmtId="0" fontId="31" fillId="0" borderId="0" xfId="214" applyFont="1" applyFill="1"/>
    <xf numFmtId="0" fontId="30" fillId="0" borderId="0" xfId="214" applyFont="1" applyFill="1"/>
    <xf numFmtId="0" fontId="31" fillId="0" borderId="0" xfId="214" applyFont="1" applyFill="1" applyAlignment="1">
      <alignment vertical="center"/>
    </xf>
    <xf numFmtId="0" fontId="30" fillId="0" borderId="0" xfId="214" applyFont="1" applyFill="1" applyAlignment="1">
      <alignment vertical="center"/>
    </xf>
    <xf numFmtId="0" fontId="33" fillId="0" borderId="0" xfId="214" applyFont="1" applyFill="1" applyAlignment="1">
      <alignment vertical="center" wrapText="1"/>
    </xf>
    <xf numFmtId="0" fontId="4" fillId="0" borderId="0" xfId="214" applyFont="1" applyFill="1"/>
    <xf numFmtId="0" fontId="33" fillId="0" borderId="29" xfId="291" applyFont="1" applyFill="1" applyBorder="1" applyAlignment="1">
      <alignment horizontal="center" vertical="center" wrapText="1"/>
    </xf>
    <xf numFmtId="0" fontId="33" fillId="0" borderId="26" xfId="291" applyFont="1" applyFill="1" applyBorder="1" applyAlignment="1">
      <alignment horizontal="center" vertical="center" wrapText="1"/>
    </xf>
    <xf numFmtId="0" fontId="37" fillId="35" borderId="0" xfId="291" applyFont="1" applyFill="1" applyAlignment="1">
      <alignment horizontal="center"/>
    </xf>
    <xf numFmtId="0" fontId="88" fillId="0" borderId="0" xfId="0" applyFont="1"/>
    <xf numFmtId="0" fontId="0" fillId="0" borderId="0" xfId="0" applyAlignment="1">
      <alignment vertical="top"/>
    </xf>
    <xf numFmtId="0" fontId="1" fillId="35" borderId="0" xfId="337" applyFill="1" applyBorder="1" applyAlignment="1"/>
    <xf numFmtId="0" fontId="1" fillId="0" borderId="20" xfId="337" applyFill="1" applyBorder="1" applyAlignment="1"/>
    <xf numFmtId="0" fontId="1" fillId="0" borderId="39" xfId="337" applyFill="1" applyBorder="1" applyAlignment="1"/>
    <xf numFmtId="0" fontId="33" fillId="0" borderId="39" xfId="291" applyFont="1" applyFill="1" applyBorder="1" applyAlignment="1">
      <alignment horizontal="center" vertical="center" wrapText="1"/>
    </xf>
    <xf numFmtId="0" fontId="80" fillId="0" borderId="39" xfId="291" applyFont="1" applyFill="1" applyBorder="1" applyAlignment="1">
      <alignment horizontal="center" vertical="center"/>
    </xf>
    <xf numFmtId="0" fontId="81" fillId="0" borderId="39" xfId="291" applyFont="1" applyFill="1" applyBorder="1" applyAlignment="1">
      <alignment vertical="center" wrapText="1"/>
    </xf>
    <xf numFmtId="4" fontId="81" fillId="0" borderId="39" xfId="291" applyNumberFormat="1" applyFont="1" applyFill="1" applyBorder="1" applyAlignment="1">
      <alignment horizontal="center" vertical="center" wrapText="1"/>
    </xf>
    <xf numFmtId="4" fontId="81" fillId="0" borderId="41" xfId="291" applyNumberFormat="1" applyFont="1" applyFill="1" applyBorder="1" applyAlignment="1">
      <alignment horizontal="center" vertical="center" wrapText="1"/>
    </xf>
    <xf numFmtId="176" fontId="81" fillId="0" borderId="39" xfId="291" applyNumberFormat="1" applyFont="1" applyFill="1" applyBorder="1" applyAlignment="1">
      <alignment horizontal="center" vertical="center" wrapText="1"/>
    </xf>
    <xf numFmtId="176" fontId="81" fillId="0" borderId="41" xfId="291" applyNumberFormat="1" applyFont="1" applyFill="1" applyBorder="1" applyAlignment="1">
      <alignment horizontal="center" vertical="center" wrapText="1"/>
    </xf>
    <xf numFmtId="3" fontId="81" fillId="0" borderId="39" xfId="291" applyNumberFormat="1" applyFont="1" applyFill="1" applyBorder="1" applyAlignment="1">
      <alignment horizontal="center" vertical="center" wrapText="1"/>
    </xf>
    <xf numFmtId="3" fontId="81" fillId="0" borderId="41" xfId="291" applyNumberFormat="1" applyFont="1" applyFill="1" applyBorder="1" applyAlignment="1">
      <alignment horizontal="center" vertical="center" wrapText="1"/>
    </xf>
    <xf numFmtId="0" fontId="34" fillId="0" borderId="39" xfId="291" applyFont="1" applyFill="1" applyBorder="1" applyAlignment="1">
      <alignment horizontal="center" vertical="center"/>
    </xf>
    <xf numFmtId="0" fontId="34" fillId="0" borderId="39" xfId="291" applyFont="1" applyFill="1" applyBorder="1" applyAlignment="1">
      <alignment horizontal="left" vertical="center" wrapText="1"/>
    </xf>
    <xf numFmtId="4" fontId="33" fillId="0" borderId="39" xfId="291" applyNumberFormat="1" applyFont="1" applyFill="1" applyBorder="1" applyAlignment="1">
      <alignment horizontal="center" vertical="center" wrapText="1"/>
    </xf>
    <xf numFmtId="4" fontId="33" fillId="0" borderId="41" xfId="291" applyNumberFormat="1" applyFont="1" applyFill="1" applyBorder="1" applyAlignment="1">
      <alignment horizontal="center" vertical="center" wrapText="1"/>
    </xf>
    <xf numFmtId="0" fontId="33" fillId="0" borderId="39" xfId="291" applyFont="1" applyFill="1" applyBorder="1" applyAlignment="1">
      <alignment horizontal="center" vertical="center"/>
    </xf>
    <xf numFmtId="0" fontId="33" fillId="0" borderId="39" xfId="291" applyFont="1" applyFill="1" applyBorder="1" applyAlignment="1">
      <alignment horizontal="left" vertical="center" wrapText="1"/>
    </xf>
    <xf numFmtId="0" fontId="33" fillId="0" borderId="39" xfId="291" applyFont="1" applyFill="1" applyBorder="1" applyAlignment="1">
      <alignment horizontal="left" vertical="center" wrapText="1" indent="2"/>
    </xf>
    <xf numFmtId="4" fontId="33" fillId="0" borderId="39" xfId="291" applyNumberFormat="1" applyFont="1" applyFill="1" applyBorder="1" applyAlignment="1">
      <alignment horizontal="center" vertical="center"/>
    </xf>
    <xf numFmtId="49" fontId="33" fillId="0" borderId="39" xfId="291" applyNumberFormat="1" applyFont="1" applyFill="1" applyBorder="1" applyAlignment="1">
      <alignment vertical="center" wrapText="1"/>
    </xf>
    <xf numFmtId="0" fontId="82" fillId="0" borderId="39" xfId="291" applyFont="1" applyFill="1" applyBorder="1" applyAlignment="1">
      <alignment horizontal="center" vertical="center"/>
    </xf>
    <xf numFmtId="0" fontId="82" fillId="0" borderId="39" xfId="291" applyFont="1" applyFill="1" applyBorder="1" applyAlignment="1">
      <alignment horizontal="left" vertical="center" wrapText="1" indent="3"/>
    </xf>
    <xf numFmtId="4" fontId="82" fillId="0" borderId="39" xfId="291" applyNumberFormat="1" applyFont="1" applyFill="1" applyBorder="1" applyAlignment="1">
      <alignment horizontal="center" vertical="center"/>
    </xf>
    <xf numFmtId="4" fontId="82" fillId="0" borderId="39" xfId="291" applyNumberFormat="1" applyFont="1" applyFill="1" applyBorder="1" applyAlignment="1">
      <alignment horizontal="center" vertical="center" wrapText="1"/>
    </xf>
    <xf numFmtId="4" fontId="82" fillId="0" borderId="41" xfId="291" applyNumberFormat="1" applyFont="1" applyFill="1" applyBorder="1" applyAlignment="1">
      <alignment horizontal="center" vertical="center" wrapText="1"/>
    </xf>
    <xf numFmtId="49" fontId="82" fillId="0" borderId="39" xfId="291" applyNumberFormat="1" applyFont="1" applyFill="1" applyBorder="1" applyAlignment="1">
      <alignment vertical="center" wrapText="1"/>
    </xf>
    <xf numFmtId="4" fontId="33" fillId="0" borderId="41" xfId="291" applyNumberFormat="1" applyFont="1" applyFill="1" applyBorder="1" applyAlignment="1">
      <alignment horizontal="center" vertical="center"/>
    </xf>
    <xf numFmtId="0" fontId="83" fillId="0" borderId="39" xfId="291" applyFont="1" applyFill="1" applyBorder="1" applyAlignment="1">
      <alignment horizontal="left" vertical="center" wrapText="1"/>
    </xf>
    <xf numFmtId="0" fontId="72" fillId="0" borderId="39" xfId="291" applyFont="1" applyFill="1" applyBorder="1" applyAlignment="1">
      <alignment horizontal="center"/>
    </xf>
    <xf numFmtId="2" fontId="72" fillId="0" borderId="39" xfId="291" applyNumberFormat="1" applyFont="1" applyFill="1" applyBorder="1"/>
    <xf numFmtId="0" fontId="72" fillId="0" borderId="41" xfId="291" applyFont="1" applyFill="1" applyBorder="1"/>
    <xf numFmtId="49" fontId="72" fillId="0" borderId="39" xfId="291" applyNumberFormat="1" applyFont="1" applyFill="1" applyBorder="1" applyAlignment="1"/>
    <xf numFmtId="4" fontId="34" fillId="0" borderId="39" xfId="291" applyNumberFormat="1" applyFont="1" applyFill="1" applyBorder="1" applyAlignment="1">
      <alignment horizontal="center" vertical="center"/>
    </xf>
    <xf numFmtId="0" fontId="34" fillId="0" borderId="39" xfId="291" applyFont="1" applyFill="1" applyBorder="1" applyAlignment="1">
      <alignment horizontal="left" vertical="center" wrapText="1" indent="2"/>
    </xf>
    <xf numFmtId="2" fontId="33" fillId="0" borderId="39" xfId="291" applyNumberFormat="1" applyFont="1" applyFill="1" applyBorder="1" applyAlignment="1">
      <alignment horizontal="center" vertical="center" wrapText="1"/>
    </xf>
    <xf numFmtId="0" fontId="34" fillId="0" borderId="39" xfId="291" applyFont="1" applyFill="1" applyBorder="1" applyAlignment="1">
      <alignment horizontal="left" vertical="center" wrapText="1" indent="3"/>
    </xf>
    <xf numFmtId="43" fontId="33" fillId="0" borderId="39" xfId="291" applyNumberFormat="1" applyFont="1" applyFill="1" applyBorder="1" applyAlignment="1">
      <alignment horizontal="center" vertical="center"/>
    </xf>
    <xf numFmtId="2" fontId="33" fillId="0" borderId="39" xfId="291" applyNumberFormat="1" applyFont="1" applyFill="1" applyBorder="1" applyAlignment="1">
      <alignment horizontal="center" vertical="center"/>
    </xf>
    <xf numFmtId="0" fontId="32" fillId="0" borderId="39" xfId="291" applyFont="1" applyFill="1" applyBorder="1" applyAlignment="1">
      <alignment horizontal="center"/>
    </xf>
    <xf numFmtId="0" fontId="72" fillId="0" borderId="39" xfId="291" applyFont="1" applyFill="1" applyBorder="1"/>
    <xf numFmtId="0" fontId="34" fillId="0" borderId="39" xfId="291" applyFont="1" applyFill="1" applyBorder="1" applyAlignment="1">
      <alignment horizontal="center" vertical="center" wrapText="1"/>
    </xf>
    <xf numFmtId="2" fontId="72" fillId="0" borderId="39" xfId="291" applyNumberFormat="1" applyFont="1" applyFill="1" applyBorder="1" applyAlignment="1">
      <alignment horizontal="center"/>
    </xf>
    <xf numFmtId="2" fontId="72" fillId="0" borderId="39" xfId="291" applyNumberFormat="1" applyFont="1" applyFill="1" applyBorder="1" applyAlignment="1">
      <alignment horizontal="right"/>
    </xf>
    <xf numFmtId="1" fontId="72" fillId="0" borderId="39" xfId="291" applyNumberFormat="1" applyFont="1" applyFill="1" applyBorder="1" applyAlignment="1">
      <alignment horizontal="center"/>
    </xf>
    <xf numFmtId="0" fontId="25" fillId="0" borderId="0" xfId="0" applyFont="1" applyFill="1" applyBorder="1" applyAlignment="1">
      <alignment horizontal="right"/>
    </xf>
    <xf numFmtId="0" fontId="28" fillId="0" borderId="0" xfId="0" applyFont="1" applyBorder="1"/>
    <xf numFmtId="0" fontId="68" fillId="0" borderId="0" xfId="0" applyFont="1" applyFill="1" applyAlignment="1"/>
    <xf numFmtId="0" fontId="34" fillId="0" borderId="0" xfId="0" applyFont="1" applyFill="1"/>
    <xf numFmtId="0" fontId="33" fillId="0" borderId="0" xfId="0" applyFont="1" applyFill="1" applyBorder="1" applyAlignment="1"/>
    <xf numFmtId="0" fontId="4" fillId="0" borderId="0" xfId="0" applyFont="1" applyBorder="1" applyAlignment="1">
      <alignment vertical="top"/>
    </xf>
    <xf numFmtId="0" fontId="25" fillId="0" borderId="0" xfId="0" applyFont="1" applyBorder="1"/>
    <xf numFmtId="0" fontId="34" fillId="0" borderId="0" xfId="0" applyFont="1" applyFill="1" applyBorder="1" applyAlignment="1">
      <alignment horizontal="center"/>
    </xf>
    <xf numFmtId="0" fontId="25" fillId="0" borderId="0" xfId="0" applyFont="1" applyAlignment="1">
      <alignment horizontal="center"/>
    </xf>
    <xf numFmtId="0" fontId="29" fillId="0" borderId="0" xfId="0" applyFont="1" applyFill="1"/>
    <xf numFmtId="0" fontId="34" fillId="0" borderId="0" xfId="0" applyFont="1" applyAlignment="1">
      <alignment horizontal="center"/>
    </xf>
    <xf numFmtId="0" fontId="29" fillId="0" borderId="0" xfId="0" applyFont="1" applyBorder="1"/>
    <xf numFmtId="0" fontId="27" fillId="0" borderId="0" xfId="0" applyFont="1" applyBorder="1"/>
    <xf numFmtId="0" fontId="30" fillId="0" borderId="30" xfId="0" applyFont="1" applyBorder="1" applyAlignment="1">
      <alignment horizontal="center"/>
    </xf>
    <xf numFmtId="0" fontId="30" fillId="0" borderId="25" xfId="0" applyFont="1" applyBorder="1" applyAlignment="1">
      <alignment horizontal="center"/>
    </xf>
    <xf numFmtId="0" fontId="30" fillId="0" borderId="29" xfId="0" applyFont="1" applyBorder="1" applyAlignment="1">
      <alignment horizontal="center"/>
    </xf>
    <xf numFmtId="0" fontId="30" fillId="0" borderId="32" xfId="0" applyFont="1" applyBorder="1" applyAlignment="1">
      <alignment horizontal="center"/>
    </xf>
    <xf numFmtId="0" fontId="30" fillId="0" borderId="25" xfId="0" applyFont="1" applyBorder="1" applyAlignment="1">
      <alignment horizontal="center" wrapText="1"/>
    </xf>
    <xf numFmtId="0" fontId="30" fillId="0" borderId="16" xfId="0" applyFont="1" applyBorder="1" applyAlignment="1">
      <alignment horizontal="center"/>
    </xf>
    <xf numFmtId="0" fontId="30" fillId="0" borderId="13" xfId="0" applyFont="1" applyBorder="1" applyAlignment="1">
      <alignment horizontal="center"/>
    </xf>
    <xf numFmtId="0" fontId="30" fillId="0" borderId="23" xfId="0" applyFont="1" applyBorder="1" applyAlignment="1">
      <alignment horizontal="center"/>
    </xf>
    <xf numFmtId="0" fontId="27" fillId="0" borderId="26" xfId="0" applyFont="1" applyBorder="1"/>
    <xf numFmtId="0" fontId="27" fillId="0" borderId="24" xfId="0" applyFont="1" applyBorder="1"/>
    <xf numFmtId="0" fontId="30" fillId="0" borderId="27" xfId="0" applyFont="1" applyFill="1" applyBorder="1" applyAlignment="1">
      <alignment horizontal="center" vertical="center"/>
    </xf>
    <xf numFmtId="0" fontId="30" fillId="0" borderId="34" xfId="0" applyFont="1" applyFill="1" applyBorder="1" applyAlignment="1">
      <alignment horizontal="center" vertical="center"/>
    </xf>
    <xf numFmtId="0" fontId="26" fillId="0" borderId="0" xfId="0" applyFont="1" applyBorder="1"/>
    <xf numFmtId="4" fontId="31" fillId="0" borderId="27" xfId="0" applyNumberFormat="1" applyFont="1" applyFill="1" applyBorder="1" applyAlignment="1">
      <alignment horizontal="center" vertical="center"/>
    </xf>
    <xf numFmtId="4" fontId="31" fillId="0" borderId="27" xfId="0" applyNumberFormat="1" applyFont="1" applyBorder="1" applyAlignment="1">
      <alignment horizontal="center" vertical="center"/>
    </xf>
    <xf numFmtId="0" fontId="31" fillId="0" borderId="0" xfId="0" applyFont="1" applyBorder="1" applyAlignment="1">
      <alignment vertical="center"/>
    </xf>
    <xf numFmtId="0" fontId="31" fillId="0" borderId="27" xfId="0" applyFont="1" applyBorder="1" applyAlignment="1">
      <alignment horizontal="left" vertical="center"/>
    </xf>
    <xf numFmtId="0" fontId="31" fillId="0" borderId="27" xfId="0" applyFont="1" applyBorder="1" applyAlignment="1">
      <alignment horizontal="left" vertical="center" wrapText="1"/>
    </xf>
    <xf numFmtId="0" fontId="31" fillId="0" borderId="27" xfId="0" applyFont="1" applyBorder="1" applyAlignment="1">
      <alignment horizontal="center" vertical="center"/>
    </xf>
    <xf numFmtId="49" fontId="31" fillId="0" borderId="27" xfId="0" applyNumberFormat="1" applyFont="1" applyBorder="1" applyAlignment="1">
      <alignment horizontal="center" vertical="center"/>
    </xf>
    <xf numFmtId="0" fontId="31" fillId="0" borderId="25" xfId="0" applyFont="1" applyBorder="1" applyAlignment="1">
      <alignment horizontal="center" vertical="center"/>
    </xf>
    <xf numFmtId="0" fontId="31" fillId="0" borderId="27" xfId="0" applyNumberFormat="1" applyFont="1" applyBorder="1" applyAlignment="1">
      <alignment horizontal="left" vertical="center"/>
    </xf>
    <xf numFmtId="0" fontId="31" fillId="0" borderId="27" xfId="0" applyFont="1" applyFill="1" applyBorder="1" applyAlignment="1">
      <alignment horizontal="left" vertical="center" wrapText="1"/>
    </xf>
    <xf numFmtId="0" fontId="31" fillId="0" borderId="0" xfId="0" applyFont="1" applyFill="1" applyBorder="1" applyAlignment="1">
      <alignment vertical="center"/>
    </xf>
    <xf numFmtId="0" fontId="31" fillId="0" borderId="27" xfId="0" applyFont="1" applyFill="1" applyBorder="1" applyAlignment="1">
      <alignment horizontal="center" vertical="center"/>
    </xf>
    <xf numFmtId="49" fontId="31" fillId="0" borderId="27" xfId="0" applyNumberFormat="1" applyFont="1" applyFill="1" applyBorder="1" applyAlignment="1">
      <alignment horizontal="center" vertical="center"/>
    </xf>
    <xf numFmtId="2" fontId="31" fillId="0" borderId="27" xfId="0" applyNumberFormat="1" applyFont="1" applyFill="1" applyBorder="1" applyAlignment="1">
      <alignment horizontal="center" vertical="center"/>
    </xf>
    <xf numFmtId="0" fontId="31" fillId="0" borderId="25" xfId="0" applyFont="1" applyFill="1" applyBorder="1" applyAlignment="1">
      <alignment horizontal="center" vertical="center"/>
    </xf>
    <xf numFmtId="2" fontId="31" fillId="0" borderId="27" xfId="0" applyNumberFormat="1" applyFont="1" applyBorder="1" applyAlignment="1">
      <alignment horizontal="center" vertical="center"/>
    </xf>
    <xf numFmtId="2" fontId="31" fillId="0" borderId="25" xfId="0" applyNumberFormat="1" applyFont="1" applyBorder="1" applyAlignment="1">
      <alignment horizontal="center" vertical="center"/>
    </xf>
    <xf numFmtId="0" fontId="31" fillId="0" borderId="25" xfId="0" applyFont="1" applyBorder="1" applyAlignment="1"/>
    <xf numFmtId="0" fontId="31" fillId="0" borderId="27" xfId="0" applyFont="1" applyFill="1" applyBorder="1" applyAlignment="1">
      <alignment horizontal="left"/>
    </xf>
    <xf numFmtId="0" fontId="31" fillId="0" borderId="27" xfId="0" applyFont="1" applyFill="1" applyBorder="1" applyAlignment="1">
      <alignment horizontal="left" wrapText="1"/>
    </xf>
    <xf numFmtId="0" fontId="31" fillId="0" borderId="0" xfId="0" applyFont="1" applyFill="1" applyBorder="1"/>
    <xf numFmtId="0" fontId="31" fillId="0" borderId="27" xfId="0" applyFont="1" applyFill="1" applyBorder="1" applyAlignment="1">
      <alignment horizontal="center"/>
    </xf>
    <xf numFmtId="49" fontId="31" fillId="0" borderId="27" xfId="0" applyNumberFormat="1" applyFont="1" applyFill="1" applyBorder="1" applyAlignment="1">
      <alignment horizontal="center"/>
    </xf>
    <xf numFmtId="2" fontId="31" fillId="0" borderId="27" xfId="0" applyNumberFormat="1" applyFont="1" applyFill="1" applyBorder="1" applyAlignment="1">
      <alignment horizontal="center"/>
    </xf>
    <xf numFmtId="0" fontId="31" fillId="0" borderId="25" xfId="0" applyFont="1" applyFill="1" applyBorder="1" applyAlignment="1">
      <alignment horizontal="center"/>
    </xf>
    <xf numFmtId="0" fontId="31" fillId="0" borderId="27" xfId="0" applyFont="1" applyBorder="1" applyAlignment="1">
      <alignment horizontal="left"/>
    </xf>
    <xf numFmtId="0" fontId="31" fillId="0" borderId="27" xfId="0" applyFont="1" applyBorder="1" applyAlignment="1">
      <alignment horizontal="left" wrapText="1"/>
    </xf>
    <xf numFmtId="0" fontId="31" fillId="0" borderId="27" xfId="0" applyFont="1" applyBorder="1" applyAlignment="1">
      <alignment horizontal="center"/>
    </xf>
    <xf numFmtId="49" fontId="31" fillId="0" borderId="27" xfId="0" applyNumberFormat="1" applyFont="1" applyBorder="1" applyAlignment="1">
      <alignment horizontal="center"/>
    </xf>
    <xf numFmtId="0" fontId="31" fillId="0" borderId="25" xfId="0" applyFont="1" applyBorder="1" applyAlignment="1">
      <alignment horizontal="center"/>
    </xf>
    <xf numFmtId="14" fontId="30" fillId="0" borderId="34" xfId="0" applyNumberFormat="1" applyFont="1" applyFill="1" applyBorder="1" applyAlignment="1">
      <alignment horizontal="left" vertical="center"/>
    </xf>
    <xf numFmtId="0" fontId="30" fillId="0" borderId="34" xfId="0" applyFont="1" applyFill="1" applyBorder="1" applyAlignment="1">
      <alignment horizontal="left" vertical="center" wrapText="1"/>
    </xf>
    <xf numFmtId="0" fontId="30" fillId="0" borderId="27" xfId="0" applyFont="1" applyFill="1" applyBorder="1" applyAlignment="1">
      <alignment horizontal="left" vertical="center" wrapText="1"/>
    </xf>
    <xf numFmtId="0" fontId="30" fillId="0" borderId="27" xfId="0" applyFont="1" applyFill="1" applyBorder="1" applyAlignment="1">
      <alignment horizontal="center" vertical="top" wrapText="1"/>
    </xf>
    <xf numFmtId="0" fontId="30" fillId="0" borderId="0" xfId="0" applyFont="1" applyFill="1" applyAlignment="1">
      <alignment horizontal="center" vertical="top" wrapText="1"/>
    </xf>
    <xf numFmtId="49" fontId="30" fillId="0" borderId="27" xfId="0" applyNumberFormat="1" applyFont="1" applyFill="1" applyBorder="1" applyAlignment="1">
      <alignment horizontal="center" vertical="center"/>
    </xf>
    <xf numFmtId="4" fontId="30" fillId="0" borderId="34" xfId="0" applyNumberFormat="1" applyFont="1" applyFill="1" applyBorder="1" applyAlignment="1">
      <alignment horizontal="center" vertical="center"/>
    </xf>
    <xf numFmtId="4" fontId="30" fillId="35" borderId="34" xfId="0" applyNumberFormat="1" applyFont="1" applyFill="1" applyBorder="1" applyAlignment="1">
      <alignment horizontal="center" vertical="center"/>
    </xf>
    <xf numFmtId="4" fontId="30" fillId="0" borderId="27" xfId="0" applyNumberFormat="1" applyFont="1" applyFill="1" applyBorder="1" applyAlignment="1">
      <alignment horizontal="center" vertical="center"/>
    </xf>
    <xf numFmtId="0" fontId="0" fillId="0" borderId="0" xfId="0" applyFont="1" applyAlignment="1">
      <alignment wrapText="1"/>
    </xf>
    <xf numFmtId="0" fontId="33" fillId="0" borderId="0" xfId="0" applyFont="1" applyAlignment="1">
      <alignment horizontal="right" wrapText="1"/>
    </xf>
    <xf numFmtId="0" fontId="33" fillId="0" borderId="0" xfId="0" applyFont="1" applyFill="1" applyBorder="1" applyAlignment="1">
      <alignment horizontal="right"/>
    </xf>
    <xf numFmtId="0" fontId="33" fillId="0" borderId="0" xfId="0" applyFont="1" applyAlignment="1">
      <alignment horizontal="right"/>
    </xf>
    <xf numFmtId="0" fontId="34" fillId="0" borderId="2"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left" vertical="center" wrapText="1"/>
    </xf>
    <xf numFmtId="0" fontId="33" fillId="0" borderId="2" xfId="0" applyFont="1" applyBorder="1" applyAlignment="1">
      <alignment vertical="center" wrapText="1"/>
    </xf>
    <xf numFmtId="0" fontId="0" fillId="0" borderId="0" xfId="0" applyFont="1"/>
    <xf numFmtId="0" fontId="96" fillId="0" borderId="0" xfId="0" applyFont="1" applyAlignment="1">
      <alignment horizontal="justify"/>
    </xf>
    <xf numFmtId="0" fontId="87" fillId="0" borderId="27" xfId="0" applyFont="1" applyBorder="1" applyAlignment="1">
      <alignment horizontal="center" vertical="center" wrapText="1"/>
    </xf>
    <xf numFmtId="0" fontId="97" fillId="0" borderId="0" xfId="0" applyFont="1" applyAlignment="1">
      <alignment horizontal="center"/>
    </xf>
    <xf numFmtId="0" fontId="38" fillId="36" borderId="27" xfId="0" applyFont="1" applyFill="1" applyBorder="1" applyAlignment="1">
      <alignment horizontal="center" vertical="center" wrapText="1"/>
    </xf>
    <xf numFmtId="165" fontId="38" fillId="36" borderId="27" xfId="0" applyNumberFormat="1" applyFont="1" applyFill="1" applyBorder="1" applyAlignment="1">
      <alignment horizontal="center" vertical="center" wrapText="1"/>
    </xf>
    <xf numFmtId="165" fontId="38" fillId="0" borderId="27" xfId="0" applyNumberFormat="1" applyFont="1" applyFill="1" applyBorder="1" applyAlignment="1">
      <alignment horizontal="center" vertical="center" wrapText="1"/>
    </xf>
    <xf numFmtId="0" fontId="38" fillId="0" borderId="27" xfId="0" applyFont="1" applyFill="1" applyBorder="1" applyAlignment="1">
      <alignment horizontal="center" vertical="center" wrapText="1"/>
    </xf>
    <xf numFmtId="0" fontId="28" fillId="0" borderId="0" xfId="214" applyFont="1" applyFill="1" applyAlignment="1">
      <alignment horizontal="right"/>
    </xf>
    <xf numFmtId="0" fontId="36" fillId="0" borderId="0" xfId="214" applyFont="1" applyAlignment="1"/>
    <xf numFmtId="0" fontId="33" fillId="0" borderId="0" xfId="214" applyFont="1" applyFill="1" applyBorder="1" applyAlignment="1">
      <alignment horizontal="right"/>
    </xf>
    <xf numFmtId="0" fontId="4" fillId="0" borderId="0" xfId="214" applyFont="1" applyFill="1" applyAlignment="1">
      <alignment horizontal="right"/>
    </xf>
    <xf numFmtId="0" fontId="30" fillId="0" borderId="27" xfId="214" applyFont="1" applyFill="1" applyBorder="1" applyAlignment="1">
      <alignment horizontal="center" vertical="center" wrapText="1"/>
    </xf>
    <xf numFmtId="49" fontId="30" fillId="0" borderId="27" xfId="214" applyNumberFormat="1" applyFont="1" applyFill="1" applyBorder="1" applyAlignment="1">
      <alignment horizontal="center" vertical="center"/>
    </xf>
    <xf numFmtId="0" fontId="30" fillId="0" borderId="34" xfId="214" applyFont="1" applyFill="1" applyBorder="1" applyAlignment="1">
      <alignment horizontal="center" vertical="top"/>
    </xf>
    <xf numFmtId="0" fontId="30" fillId="0" borderId="27" xfId="214" applyFont="1" applyFill="1" applyBorder="1" applyAlignment="1">
      <alignment horizontal="center" vertical="top"/>
    </xf>
    <xf numFmtId="0" fontId="31" fillId="37" borderId="34" xfId="214" applyFont="1" applyFill="1" applyBorder="1" applyAlignment="1">
      <alignment horizontal="left" vertical="center" wrapText="1"/>
    </xf>
    <xf numFmtId="0" fontId="31" fillId="37" borderId="34" xfId="214" applyFont="1" applyFill="1" applyBorder="1" applyAlignment="1">
      <alignment horizontal="center" vertical="center"/>
    </xf>
    <xf numFmtId="0" fontId="31" fillId="37" borderId="27" xfId="214" applyFont="1" applyFill="1" applyBorder="1" applyAlignment="1">
      <alignment horizontal="center" vertical="center"/>
    </xf>
    <xf numFmtId="0" fontId="30" fillId="0" borderId="34" xfId="214" applyFont="1" applyFill="1" applyBorder="1" applyAlignment="1">
      <alignment horizontal="left" vertical="center" wrapText="1"/>
    </xf>
    <xf numFmtId="165" fontId="30" fillId="0" borderId="27" xfId="293" applyNumberFormat="1" applyFont="1" applyFill="1" applyBorder="1" applyAlignment="1">
      <alignment horizontal="center" vertical="center" wrapText="1"/>
    </xf>
    <xf numFmtId="0" fontId="30" fillId="0" borderId="27" xfId="293" applyFont="1" applyFill="1" applyBorder="1" applyAlignment="1">
      <alignment horizontal="center" vertical="center" wrapText="1"/>
    </xf>
    <xf numFmtId="0" fontId="30" fillId="0" borderId="28" xfId="214" applyFont="1" applyFill="1" applyBorder="1" applyAlignment="1">
      <alignment horizontal="center" vertical="center"/>
    </xf>
    <xf numFmtId="0" fontId="30" fillId="0" borderId="33" xfId="214" applyFont="1" applyFill="1" applyBorder="1" applyAlignment="1">
      <alignment horizontal="center" vertical="center"/>
    </xf>
    <xf numFmtId="1" fontId="30" fillId="0" borderId="34" xfId="214" applyNumberFormat="1" applyFont="1" applyFill="1" applyBorder="1" applyAlignment="1">
      <alignment horizontal="center" vertical="center"/>
    </xf>
    <xf numFmtId="1" fontId="30" fillId="0" borderId="27" xfId="214" applyNumberFormat="1" applyFont="1" applyFill="1" applyBorder="1" applyAlignment="1">
      <alignment horizontal="center" vertical="center"/>
    </xf>
    <xf numFmtId="0" fontId="30" fillId="0" borderId="27" xfId="293" applyFont="1" applyFill="1" applyBorder="1" applyAlignment="1">
      <alignment vertical="center" wrapText="1"/>
    </xf>
    <xf numFmtId="177" fontId="30" fillId="0" borderId="27" xfId="293" applyNumberFormat="1" applyFont="1" applyFill="1" applyBorder="1" applyAlignment="1">
      <alignment horizontal="center" vertical="center" wrapText="1"/>
    </xf>
    <xf numFmtId="0" fontId="30" fillId="0" borderId="34" xfId="214" applyFont="1" applyFill="1" applyBorder="1" applyAlignment="1">
      <alignment horizontal="center" vertical="center"/>
    </xf>
    <xf numFmtId="0" fontId="30" fillId="0" borderId="27" xfId="214" applyFont="1" applyFill="1" applyBorder="1" applyAlignment="1">
      <alignment horizontal="center" vertical="center"/>
    </xf>
    <xf numFmtId="0" fontId="30" fillId="37" borderId="34" xfId="214" applyFont="1" applyFill="1" applyBorder="1" applyAlignment="1">
      <alignment horizontal="center" vertical="center"/>
    </xf>
    <xf numFmtId="0" fontId="30" fillId="37" borderId="28" xfId="214" applyFont="1" applyFill="1" applyBorder="1" applyAlignment="1">
      <alignment horizontal="center" vertical="center"/>
    </xf>
    <xf numFmtId="0" fontId="30" fillId="37" borderId="33" xfId="214" applyFont="1" applyFill="1" applyBorder="1" applyAlignment="1">
      <alignment horizontal="center" vertical="center"/>
    </xf>
    <xf numFmtId="0" fontId="30" fillId="37" borderId="27" xfId="214" applyFont="1" applyFill="1" applyBorder="1" applyAlignment="1">
      <alignment horizontal="center" vertical="center"/>
    </xf>
    <xf numFmtId="2" fontId="30" fillId="0" borderId="34" xfId="214" applyNumberFormat="1" applyFont="1" applyFill="1" applyBorder="1" applyAlignment="1">
      <alignment horizontal="center" vertical="center"/>
    </xf>
    <xf numFmtId="2" fontId="30" fillId="0" borderId="27" xfId="214" applyNumberFormat="1" applyFont="1" applyFill="1" applyBorder="1" applyAlignment="1">
      <alignment horizontal="center" vertical="center"/>
    </xf>
    <xf numFmtId="165" fontId="30" fillId="0" borderId="34" xfId="214" applyNumberFormat="1" applyFont="1" applyFill="1" applyBorder="1" applyAlignment="1">
      <alignment horizontal="center" vertical="center"/>
    </xf>
    <xf numFmtId="165" fontId="30" fillId="0" borderId="27" xfId="214" applyNumberFormat="1" applyFont="1" applyFill="1" applyBorder="1" applyAlignment="1">
      <alignment horizontal="center" vertical="center"/>
    </xf>
    <xf numFmtId="0" fontId="31" fillId="37" borderId="34" xfId="293" applyFont="1" applyFill="1" applyBorder="1" applyAlignment="1">
      <alignment vertical="center" wrapText="1"/>
    </xf>
    <xf numFmtId="0" fontId="30" fillId="0" borderId="34" xfId="293" applyFont="1" applyFill="1" applyBorder="1" applyAlignment="1">
      <alignment vertical="center" wrapText="1"/>
    </xf>
    <xf numFmtId="178" fontId="30" fillId="0" borderId="34" xfId="294" applyNumberFormat="1" applyFont="1" applyFill="1" applyBorder="1" applyAlignment="1">
      <alignment horizontal="center" vertical="center"/>
    </xf>
    <xf numFmtId="178" fontId="30" fillId="0" borderId="27" xfId="294" applyNumberFormat="1" applyFont="1" applyFill="1" applyBorder="1" applyAlignment="1">
      <alignment horizontal="center" vertical="center"/>
    </xf>
    <xf numFmtId="0" fontId="30" fillId="0" borderId="27" xfId="293" applyFont="1" applyFill="1" applyBorder="1" applyAlignment="1">
      <alignment horizontal="left" vertical="center" wrapText="1"/>
    </xf>
    <xf numFmtId="178" fontId="30" fillId="0" borderId="34" xfId="214" applyNumberFormat="1" applyFont="1" applyFill="1" applyBorder="1" applyAlignment="1">
      <alignment horizontal="center" vertical="center"/>
    </xf>
    <xf numFmtId="178" fontId="30" fillId="0" borderId="27" xfId="214" applyNumberFormat="1" applyFont="1" applyFill="1" applyBorder="1" applyAlignment="1">
      <alignment horizontal="center" vertical="center"/>
    </xf>
    <xf numFmtId="179" fontId="30" fillId="0" borderId="34" xfId="214" applyNumberFormat="1" applyFont="1" applyFill="1" applyBorder="1" applyAlignment="1">
      <alignment horizontal="center" vertical="center"/>
    </xf>
    <xf numFmtId="178" fontId="30" fillId="0" borderId="30" xfId="294" applyNumberFormat="1" applyFont="1" applyFill="1" applyBorder="1" applyAlignment="1">
      <alignment horizontal="center" vertical="center"/>
    </xf>
    <xf numFmtId="178" fontId="30" fillId="0" borderId="29" xfId="294" applyNumberFormat="1" applyFont="1" applyFill="1" applyBorder="1" applyAlignment="1">
      <alignment horizontal="center" vertical="center"/>
    </xf>
    <xf numFmtId="180" fontId="30" fillId="0" borderId="29" xfId="214" applyNumberFormat="1" applyFont="1" applyFill="1" applyBorder="1" applyAlignment="1">
      <alignment horizontal="center" vertical="center"/>
    </xf>
    <xf numFmtId="179" fontId="30" fillId="0" borderId="27" xfId="293" applyNumberFormat="1" applyFont="1" applyFill="1" applyBorder="1" applyAlignment="1">
      <alignment horizontal="center" vertical="center"/>
    </xf>
    <xf numFmtId="180" fontId="30" fillId="0" borderId="27" xfId="294" applyNumberFormat="1" applyFont="1" applyFill="1" applyBorder="1" applyAlignment="1">
      <alignment horizontal="center" vertical="center"/>
    </xf>
    <xf numFmtId="3" fontId="30" fillId="0" borderId="27" xfId="293" applyNumberFormat="1" applyFont="1" applyFill="1" applyBorder="1" applyAlignment="1">
      <alignment horizontal="center" vertical="center" wrapText="1"/>
    </xf>
    <xf numFmtId="180" fontId="30" fillId="0" borderId="34" xfId="294" applyNumberFormat="1" applyFont="1" applyFill="1" applyBorder="1" applyAlignment="1">
      <alignment horizontal="center" vertical="center"/>
    </xf>
    <xf numFmtId="0" fontId="30" fillId="0" borderId="0" xfId="226" applyFont="1" applyFill="1"/>
    <xf numFmtId="0" fontId="28" fillId="0" borderId="0" xfId="0" applyFont="1" applyFill="1" applyAlignment="1"/>
    <xf numFmtId="0" fontId="28" fillId="0" borderId="0" xfId="0" applyFont="1" applyFill="1" applyAlignment="1">
      <alignment horizontal="center"/>
    </xf>
    <xf numFmtId="0" fontId="36" fillId="0" borderId="0" xfId="0" applyFont="1" applyAlignment="1"/>
    <xf numFmtId="0" fontId="25" fillId="0" borderId="0" xfId="0" applyFont="1" applyFill="1" applyAlignment="1">
      <alignment horizontal="center"/>
    </xf>
    <xf numFmtId="0" fontId="25" fillId="0" borderId="0" xfId="0" applyFont="1" applyAlignment="1">
      <alignment horizontal="right"/>
    </xf>
    <xf numFmtId="0" fontId="72" fillId="0" borderId="0" xfId="0" applyFont="1" applyFill="1" applyAlignment="1">
      <alignment horizontal="left" indent="4"/>
    </xf>
    <xf numFmtId="0" fontId="33" fillId="0" borderId="0" xfId="0" applyFont="1" applyAlignment="1">
      <alignment horizontal="right" vertical="center"/>
    </xf>
    <xf numFmtId="0" fontId="72" fillId="0" borderId="0" xfId="0" applyFont="1" applyFill="1" applyBorder="1" applyAlignment="1">
      <alignment horizontal="left" indent="4"/>
    </xf>
    <xf numFmtId="0" fontId="33" fillId="0" borderId="0" xfId="0" applyFont="1" applyBorder="1" applyAlignment="1"/>
    <xf numFmtId="0" fontId="33" fillId="0" borderId="0" xfId="0" applyFont="1" applyBorder="1" applyAlignment="1">
      <alignment horizontal="right" vertical="center"/>
    </xf>
    <xf numFmtId="0" fontId="72" fillId="0" borderId="0" xfId="0" applyFont="1" applyFill="1" applyBorder="1" applyAlignment="1">
      <alignment horizontal="left" vertical="top" indent="4"/>
    </xf>
    <xf numFmtId="0" fontId="25" fillId="0" borderId="39" xfId="0" applyFont="1" applyBorder="1" applyAlignment="1">
      <alignment horizontal="center" vertical="center" wrapText="1"/>
    </xf>
    <xf numFmtId="0" fontId="25" fillId="37" borderId="39" xfId="0" applyFont="1" applyFill="1" applyBorder="1" applyAlignment="1">
      <alignment horizontal="center" vertical="center" wrapText="1"/>
    </xf>
    <xf numFmtId="49" fontId="25" fillId="0" borderId="39" xfId="0" applyNumberFormat="1" applyFont="1" applyFill="1" applyBorder="1" applyAlignment="1">
      <alignment horizontal="center" vertical="center" wrapText="1"/>
    </xf>
    <xf numFmtId="182" fontId="25" fillId="0" borderId="39" xfId="0" applyNumberFormat="1" applyFont="1" applyFill="1" applyBorder="1" applyAlignment="1">
      <alignment horizontal="center" vertical="center" wrapText="1"/>
    </xf>
    <xf numFmtId="182" fontId="25" fillId="0" borderId="39" xfId="0" applyNumberFormat="1" applyFont="1" applyFill="1" applyBorder="1" applyAlignment="1">
      <alignment horizontal="center" vertical="center"/>
    </xf>
    <xf numFmtId="49" fontId="4" fillId="0" borderId="39" xfId="0" applyNumberFormat="1" applyFont="1" applyFill="1" applyBorder="1" applyAlignment="1">
      <alignment horizontal="center" vertical="center"/>
    </xf>
    <xf numFmtId="182" fontId="4" fillId="0" borderId="39" xfId="0" applyNumberFormat="1" applyFont="1" applyFill="1" applyBorder="1" applyAlignment="1">
      <alignment horizontal="center" vertical="center"/>
    </xf>
    <xf numFmtId="49" fontId="82" fillId="0" borderId="39" xfId="0" applyNumberFormat="1" applyFont="1" applyFill="1" applyBorder="1" applyAlignment="1">
      <alignment horizontal="center" vertical="center"/>
    </xf>
    <xf numFmtId="182" fontId="82" fillId="0" borderId="39" xfId="0" applyNumberFormat="1" applyFont="1" applyFill="1" applyBorder="1" applyAlignment="1">
      <alignment horizontal="center" vertical="center"/>
    </xf>
    <xf numFmtId="182" fontId="102" fillId="0" borderId="39" xfId="0" applyNumberFormat="1" applyFont="1" applyFill="1" applyBorder="1" applyAlignment="1">
      <alignment horizontal="center" vertical="center"/>
    </xf>
    <xf numFmtId="4" fontId="82" fillId="0" borderId="39" xfId="0" applyNumberFormat="1" applyFont="1" applyFill="1" applyBorder="1" applyAlignment="1">
      <alignment horizontal="center" vertical="center"/>
    </xf>
    <xf numFmtId="4" fontId="102" fillId="0" borderId="39" xfId="0" applyNumberFormat="1" applyFont="1" applyFill="1" applyBorder="1" applyAlignment="1">
      <alignment horizontal="center" vertical="center"/>
    </xf>
    <xf numFmtId="4" fontId="4" fillId="0" borderId="39" xfId="0" applyNumberFormat="1" applyFont="1" applyFill="1" applyBorder="1" applyAlignment="1">
      <alignment horizontal="center" vertical="center"/>
    </xf>
    <xf numFmtId="4" fontId="25" fillId="0" borderId="39" xfId="0" applyNumberFormat="1" applyFont="1" applyFill="1" applyBorder="1" applyAlignment="1">
      <alignment horizontal="center" vertical="center"/>
    </xf>
    <xf numFmtId="0" fontId="33" fillId="0" borderId="39" xfId="291" applyFont="1" applyFill="1" applyBorder="1" applyAlignment="1">
      <alignment horizontal="center" vertical="center" wrapText="1"/>
    </xf>
    <xf numFmtId="165" fontId="72" fillId="0" borderId="39" xfId="291" applyNumberFormat="1" applyFont="1" applyFill="1" applyBorder="1" applyAlignment="1">
      <alignment horizontal="center"/>
    </xf>
    <xf numFmtId="49" fontId="30" fillId="0" borderId="27" xfId="0" applyNumberFormat="1" applyFont="1" applyFill="1" applyBorder="1" applyAlignment="1">
      <alignment horizontal="center" vertical="center" wrapText="1"/>
    </xf>
    <xf numFmtId="0" fontId="0" fillId="0" borderId="27" xfId="0" applyFont="1" applyFill="1" applyBorder="1" applyAlignment="1">
      <alignment horizontal="center" vertical="center" wrapText="1"/>
    </xf>
    <xf numFmtId="49" fontId="30" fillId="0" borderId="27" xfId="0" applyNumberFormat="1" applyFont="1" applyFill="1" applyBorder="1" applyAlignment="1">
      <alignment horizontal="center" vertical="center"/>
    </xf>
    <xf numFmtId="0" fontId="34" fillId="0" borderId="0" xfId="0" applyFont="1" applyFill="1" applyBorder="1" applyAlignment="1">
      <alignment horizontal="center"/>
    </xf>
    <xf numFmtId="0" fontId="68" fillId="0" borderId="0" xfId="0" applyFont="1" applyFill="1" applyAlignment="1"/>
    <xf numFmtId="0" fontId="33" fillId="0" borderId="0" xfId="0" applyFont="1" applyFill="1" applyBorder="1" applyAlignment="1">
      <alignment horizontal="right"/>
    </xf>
    <xf numFmtId="0" fontId="0" fillId="0" borderId="0" xfId="0" applyFont="1" applyFill="1" applyBorder="1" applyAlignment="1">
      <alignment horizontal="right"/>
    </xf>
    <xf numFmtId="0" fontId="34" fillId="0" borderId="0" xfId="0" applyFont="1" applyFill="1" applyAlignment="1">
      <alignment horizontal="center"/>
    </xf>
    <xf numFmtId="0" fontId="31" fillId="0" borderId="34" xfId="0" applyFont="1" applyBorder="1" applyAlignment="1">
      <alignment horizontal="left" vertical="center"/>
    </xf>
    <xf numFmtId="0" fontId="31" fillId="0" borderId="28" xfId="0" applyFont="1" applyBorder="1" applyAlignment="1">
      <alignment horizontal="left" vertical="center"/>
    </xf>
    <xf numFmtId="0" fontId="31" fillId="0" borderId="33" xfId="0" applyFont="1" applyBorder="1" applyAlignment="1">
      <alignment horizontal="left" vertical="center"/>
    </xf>
    <xf numFmtId="0" fontId="0" fillId="0" borderId="0" xfId="0" applyFont="1" applyFill="1" applyAlignment="1"/>
    <xf numFmtId="0" fontId="30" fillId="0" borderId="27" xfId="0" applyFont="1" applyFill="1" applyBorder="1" applyAlignment="1">
      <alignment horizontal="center" vertical="center" wrapText="1"/>
    </xf>
    <xf numFmtId="0" fontId="29" fillId="0" borderId="34" xfId="0" applyFont="1" applyBorder="1" applyAlignment="1">
      <alignment horizontal="center" vertical="center"/>
    </xf>
    <xf numFmtId="0" fontId="29" fillId="0" borderId="28" xfId="0" applyFont="1" applyBorder="1" applyAlignment="1">
      <alignment horizontal="center" vertical="center"/>
    </xf>
    <xf numFmtId="0" fontId="29" fillId="0" borderId="33" xfId="0" applyFont="1" applyBorder="1" applyAlignment="1">
      <alignment horizontal="center" vertical="center"/>
    </xf>
    <xf numFmtId="0" fontId="91" fillId="0" borderId="27" xfId="0" applyFont="1" applyFill="1" applyBorder="1" applyAlignment="1">
      <alignment horizontal="center" vertical="center" wrapText="1"/>
    </xf>
    <xf numFmtId="0" fontId="91" fillId="0" borderId="33" xfId="0" applyFont="1" applyFill="1" applyBorder="1" applyAlignment="1">
      <alignment horizontal="center" vertical="center" wrapText="1"/>
    </xf>
    <xf numFmtId="0" fontId="30" fillId="0" borderId="27" xfId="0" applyFont="1" applyFill="1" applyBorder="1" applyAlignment="1">
      <alignment horizontal="center" vertical="center"/>
    </xf>
    <xf numFmtId="0" fontId="30" fillId="0" borderId="29"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4" xfId="0" applyFont="1" applyBorder="1" applyAlignment="1">
      <alignment horizontal="center"/>
    </xf>
    <xf numFmtId="0" fontId="30" fillId="0" borderId="33" xfId="0" applyFont="1" applyBorder="1" applyAlignment="1">
      <alignment horizontal="center"/>
    </xf>
    <xf numFmtId="0" fontId="30" fillId="0" borderId="34" xfId="0" applyFont="1" applyFill="1" applyBorder="1" applyAlignment="1">
      <alignment horizontal="center" vertical="center"/>
    </xf>
    <xf numFmtId="0" fontId="30" fillId="0" borderId="28" xfId="0" applyFont="1" applyFill="1" applyBorder="1" applyAlignment="1">
      <alignment horizontal="center" vertical="center"/>
    </xf>
    <xf numFmtId="0" fontId="25" fillId="0" borderId="34" xfId="0" applyFont="1" applyBorder="1" applyAlignment="1">
      <alignment horizontal="center" vertical="center"/>
    </xf>
    <xf numFmtId="0" fontId="25" fillId="0" borderId="28" xfId="0" applyFont="1" applyBorder="1" applyAlignment="1">
      <alignment horizontal="center" vertical="center"/>
    </xf>
    <xf numFmtId="0" fontId="25" fillId="0" borderId="33" xfId="0" applyFont="1" applyBorder="1" applyAlignment="1">
      <alignment horizontal="center" vertical="center"/>
    </xf>
    <xf numFmtId="0" fontId="31" fillId="0" borderId="34" xfId="0" applyFont="1" applyFill="1" applyBorder="1" applyAlignment="1">
      <alignment horizontal="left" vertical="center" wrapText="1"/>
    </xf>
    <xf numFmtId="0" fontId="31" fillId="0" borderId="28" xfId="0" applyFont="1" applyFill="1" applyBorder="1" applyAlignment="1">
      <alignment horizontal="left" vertical="center" wrapText="1"/>
    </xf>
    <xf numFmtId="0" fontId="31" fillId="0" borderId="33" xfId="0" applyFont="1" applyFill="1" applyBorder="1" applyAlignment="1">
      <alignment horizontal="left" vertical="center" wrapText="1"/>
    </xf>
    <xf numFmtId="0" fontId="31" fillId="0" borderId="27" xfId="0" applyFont="1" applyFill="1" applyBorder="1" applyAlignment="1">
      <alignment horizontal="left" vertical="center"/>
    </xf>
    <xf numFmtId="0" fontId="31" fillId="0" borderId="34" xfId="0" applyFont="1" applyFill="1" applyBorder="1" applyAlignment="1">
      <alignment horizontal="left" vertical="center"/>
    </xf>
    <xf numFmtId="0" fontId="31" fillId="0" borderId="28" xfId="0" applyFont="1" applyFill="1" applyBorder="1" applyAlignment="1">
      <alignment horizontal="left" vertical="center"/>
    </xf>
    <xf numFmtId="0" fontId="31" fillId="0" borderId="33" xfId="0" applyFont="1" applyFill="1" applyBorder="1" applyAlignment="1">
      <alignment horizontal="left" vertical="center"/>
    </xf>
    <xf numFmtId="0" fontId="92" fillId="0" borderId="28" xfId="0" applyFont="1" applyBorder="1" applyAlignment="1">
      <alignment vertical="center"/>
    </xf>
    <xf numFmtId="0" fontId="92" fillId="0" borderId="33" xfId="0" applyFont="1" applyBorder="1" applyAlignment="1">
      <alignment vertical="center"/>
    </xf>
    <xf numFmtId="0" fontId="31" fillId="0" borderId="27" xfId="0" applyFont="1" applyBorder="1" applyAlignment="1">
      <alignment horizontal="left" vertical="center"/>
    </xf>
    <xf numFmtId="0" fontId="31" fillId="0" borderId="26" xfId="0" applyFont="1" applyBorder="1" applyAlignment="1">
      <alignment horizontal="left"/>
    </xf>
    <xf numFmtId="0" fontId="31" fillId="0" borderId="23" xfId="0" applyFont="1" applyBorder="1" applyAlignment="1">
      <alignment horizontal="left"/>
    </xf>
    <xf numFmtId="0" fontId="31" fillId="0" borderId="27" xfId="0" applyFont="1" applyBorder="1" applyAlignment="1">
      <alignment horizontal="left"/>
    </xf>
    <xf numFmtId="0" fontId="31" fillId="0" borderId="34" xfId="0" applyFont="1" applyBorder="1" applyAlignment="1">
      <alignment horizontal="left"/>
    </xf>
    <xf numFmtId="0" fontId="30" fillId="0" borderId="27" xfId="0" applyFont="1" applyFill="1" applyBorder="1" applyAlignment="1">
      <alignment horizontal="left" vertical="center"/>
    </xf>
    <xf numFmtId="0" fontId="37" fillId="0" borderId="0" xfId="0" applyFont="1" applyAlignment="1">
      <alignment horizontal="center" vertical="center" wrapText="1"/>
    </xf>
    <xf numFmtId="0" fontId="94" fillId="0" borderId="0" xfId="0" applyFont="1" applyAlignment="1">
      <alignment horizontal="center" vertical="center" wrapText="1"/>
    </xf>
    <xf numFmtId="0" fontId="95" fillId="0" borderId="0" xfId="0" applyFont="1" applyAlignment="1">
      <alignment vertical="center" wrapText="1"/>
    </xf>
    <xf numFmtId="0" fontId="38" fillId="0" borderId="0" xfId="0" applyFont="1" applyFill="1" applyBorder="1" applyAlignment="1">
      <alignment horizontal="justify" vertical="top" wrapText="1"/>
    </xf>
    <xf numFmtId="0" fontId="38" fillId="0" borderId="0" xfId="0" applyFont="1" applyAlignment="1">
      <alignment horizontal="justify" vertical="center" wrapText="1"/>
    </xf>
    <xf numFmtId="0" fontId="87" fillId="0" borderId="0" xfId="0" applyFont="1" applyAlignment="1">
      <alignment horizontal="justify" vertical="center" wrapText="1"/>
    </xf>
    <xf numFmtId="0" fontId="38" fillId="0" borderId="27" xfId="0" applyFont="1" applyBorder="1" applyAlignment="1">
      <alignment horizontal="center" vertical="center" wrapText="1"/>
    </xf>
    <xf numFmtId="0" fontId="87" fillId="0" borderId="27" xfId="0" applyFont="1" applyBorder="1" applyAlignment="1">
      <alignment horizontal="center" vertical="center" wrapText="1"/>
    </xf>
    <xf numFmtId="0" fontId="87" fillId="0" borderId="27" xfId="0" applyFont="1" applyBorder="1" applyAlignment="1">
      <alignment vertical="center"/>
    </xf>
    <xf numFmtId="0" fontId="38" fillId="36" borderId="34" xfId="0" applyFont="1" applyFill="1" applyBorder="1" applyAlignment="1">
      <alignment horizontal="center" vertical="center" wrapText="1"/>
    </xf>
    <xf numFmtId="0" fontId="0" fillId="0" borderId="28" xfId="0" applyFont="1" applyBorder="1" applyAlignment="1">
      <alignment horizontal="center" vertical="center" wrapText="1"/>
    </xf>
    <xf numFmtId="0" fontId="0" fillId="0" borderId="33" xfId="0" applyFont="1" applyBorder="1" applyAlignment="1">
      <alignment horizontal="center" vertical="center" wrapText="1"/>
    </xf>
    <xf numFmtId="0" fontId="87" fillId="0" borderId="0" xfId="0" applyFont="1" applyAlignment="1">
      <alignment horizontal="center" vertical="center" wrapText="1"/>
    </xf>
    <xf numFmtId="0" fontId="38" fillId="36" borderId="27" xfId="0" applyFont="1" applyFill="1" applyBorder="1" applyAlignment="1">
      <alignment horizontal="center" vertical="center" wrapText="1"/>
    </xf>
    <xf numFmtId="0" fontId="38" fillId="0" borderId="0" xfId="0" applyFont="1" applyAlignment="1">
      <alignment horizontal="left" vertical="center" wrapText="1"/>
    </xf>
    <xf numFmtId="0" fontId="38" fillId="36" borderId="27" xfId="0" applyFont="1" applyFill="1" applyBorder="1" applyAlignment="1">
      <alignment horizontal="justify" vertical="center" wrapText="1"/>
    </xf>
    <xf numFmtId="0" fontId="87" fillId="0" borderId="27" xfId="0" applyFont="1" applyBorder="1" applyAlignment="1">
      <alignment horizontal="justify" vertical="center" wrapText="1"/>
    </xf>
    <xf numFmtId="0" fontId="38" fillId="0" borderId="0" xfId="0" applyFont="1" applyFill="1" applyBorder="1" applyAlignment="1">
      <alignment horizontal="left" vertical="top" wrapText="1"/>
    </xf>
    <xf numFmtId="0" fontId="38" fillId="0" borderId="0" xfId="0" applyFont="1" applyFill="1" applyAlignment="1">
      <alignment horizontal="justify" vertical="top" wrapText="1"/>
    </xf>
    <xf numFmtId="0" fontId="87" fillId="0" borderId="0" xfId="0" applyFont="1" applyFill="1" applyAlignment="1">
      <alignment vertical="top" wrapText="1"/>
    </xf>
    <xf numFmtId="0" fontId="86" fillId="0" borderId="0" xfId="0" applyFont="1" applyAlignment="1">
      <alignment horizontal="justify" vertical="center" wrapText="1"/>
    </xf>
    <xf numFmtId="0" fontId="87" fillId="0" borderId="0" xfId="0" applyFont="1" applyAlignment="1">
      <alignment vertical="center" wrapText="1"/>
    </xf>
    <xf numFmtId="0" fontId="38" fillId="36" borderId="27" xfId="0" applyFont="1" applyFill="1" applyBorder="1" applyAlignment="1">
      <alignment horizontal="left" vertical="center" wrapText="1"/>
    </xf>
    <xf numFmtId="0" fontId="34" fillId="0" borderId="0" xfId="214" applyFont="1" applyFill="1" applyAlignment="1">
      <alignment horizontal="center" wrapText="1"/>
    </xf>
    <xf numFmtId="0" fontId="36" fillId="0" borderId="0" xfId="214" applyFont="1" applyAlignment="1"/>
    <xf numFmtId="0" fontId="68" fillId="0" borderId="0" xfId="214" applyFont="1" applyAlignment="1">
      <alignment horizontal="center" wrapText="1"/>
    </xf>
    <xf numFmtId="0" fontId="30" fillId="0" borderId="30" xfId="214" applyFont="1" applyFill="1" applyBorder="1" applyAlignment="1">
      <alignment horizontal="center" vertical="center" wrapText="1"/>
    </xf>
    <xf numFmtId="0" fontId="30" fillId="0" borderId="32" xfId="214" applyFont="1" applyFill="1" applyBorder="1" applyAlignment="1">
      <alignment horizontal="center" vertical="center" wrapText="1"/>
    </xf>
    <xf numFmtId="0" fontId="30" fillId="0" borderId="25" xfId="214" applyFont="1" applyFill="1" applyBorder="1" applyAlignment="1">
      <alignment horizontal="center" vertical="center" wrapText="1"/>
    </xf>
    <xf numFmtId="0" fontId="30" fillId="0" borderId="13" xfId="214" applyFont="1" applyFill="1" applyBorder="1" applyAlignment="1">
      <alignment horizontal="center" vertical="center" wrapText="1"/>
    </xf>
    <xf numFmtId="0" fontId="30" fillId="0" borderId="23" xfId="214" applyFont="1" applyFill="1" applyBorder="1" applyAlignment="1">
      <alignment horizontal="center" vertical="center" wrapText="1"/>
    </xf>
    <xf numFmtId="0" fontId="30" fillId="0" borderId="24" xfId="214" applyFont="1" applyFill="1" applyBorder="1" applyAlignment="1">
      <alignment horizontal="center" vertical="center" wrapText="1"/>
    </xf>
    <xf numFmtId="0" fontId="30" fillId="0" borderId="30" xfId="214" applyFont="1" applyFill="1" applyBorder="1" applyAlignment="1">
      <alignment horizontal="center" vertical="center"/>
    </xf>
    <xf numFmtId="0" fontId="30" fillId="0" borderId="25" xfId="214" applyFont="1" applyFill="1" applyBorder="1" applyAlignment="1">
      <alignment horizontal="center" vertical="center"/>
    </xf>
    <xf numFmtId="0" fontId="30" fillId="0" borderId="23" xfId="214" applyFont="1" applyFill="1" applyBorder="1" applyAlignment="1">
      <alignment horizontal="center" vertical="center"/>
    </xf>
    <xf numFmtId="0" fontId="30" fillId="0" borderId="31" xfId="214" applyFont="1" applyFill="1" applyBorder="1" applyAlignment="1">
      <alignment horizontal="center" vertical="center"/>
    </xf>
    <xf numFmtId="0" fontId="30" fillId="0" borderId="32" xfId="214" applyFont="1" applyFill="1" applyBorder="1" applyAlignment="1">
      <alignment horizontal="center" vertical="center"/>
    </xf>
    <xf numFmtId="0" fontId="30" fillId="0" borderId="0" xfId="214" applyFont="1" applyFill="1" applyBorder="1" applyAlignment="1">
      <alignment horizontal="center" vertical="center"/>
    </xf>
    <xf numFmtId="0" fontId="30" fillId="0" borderId="13" xfId="214" applyFont="1" applyFill="1" applyBorder="1" applyAlignment="1">
      <alignment horizontal="center" vertical="center"/>
    </xf>
    <xf numFmtId="0" fontId="30" fillId="0" borderId="20" xfId="214" applyFont="1" applyFill="1" applyBorder="1" applyAlignment="1">
      <alignment horizontal="center" vertical="center"/>
    </xf>
    <xf numFmtId="0" fontId="30" fillId="0" borderId="24" xfId="214" applyFont="1" applyFill="1" applyBorder="1" applyAlignment="1">
      <alignment horizontal="center" vertical="center"/>
    </xf>
    <xf numFmtId="0" fontId="30" fillId="0" borderId="27" xfId="214" applyFont="1" applyFill="1" applyBorder="1" applyAlignment="1">
      <alignment horizontal="center" vertical="center"/>
    </xf>
    <xf numFmtId="0" fontId="36" fillId="0" borderId="27" xfId="214" applyFont="1" applyBorder="1" applyAlignment="1"/>
    <xf numFmtId="0" fontId="30" fillId="0" borderId="34" xfId="214" applyFont="1" applyFill="1" applyBorder="1" applyAlignment="1">
      <alignment horizontal="center" vertical="top"/>
    </xf>
    <xf numFmtId="0" fontId="30" fillId="0" borderId="33" xfId="214" applyFont="1" applyFill="1" applyBorder="1" applyAlignment="1">
      <alignment horizontal="center" vertical="top"/>
    </xf>
    <xf numFmtId="0" fontId="30" fillId="0" borderId="28" xfId="214" applyFont="1" applyFill="1" applyBorder="1" applyAlignment="1">
      <alignment horizontal="center" vertical="top"/>
    </xf>
    <xf numFmtId="49" fontId="31" fillId="37" borderId="34" xfId="214" applyNumberFormat="1" applyFont="1" applyFill="1" applyBorder="1" applyAlignment="1">
      <alignment horizontal="center" vertical="center"/>
    </xf>
    <xf numFmtId="49" fontId="31" fillId="37" borderId="33" xfId="214" applyNumberFormat="1" applyFont="1" applyFill="1" applyBorder="1" applyAlignment="1">
      <alignment horizontal="center" vertical="center"/>
    </xf>
    <xf numFmtId="0" fontId="31" fillId="37" borderId="34" xfId="214" applyFont="1" applyFill="1" applyBorder="1" applyAlignment="1">
      <alignment horizontal="center" vertical="center"/>
    </xf>
    <xf numFmtId="0" fontId="31" fillId="37" borderId="28" xfId="214" applyFont="1" applyFill="1" applyBorder="1" applyAlignment="1">
      <alignment horizontal="center" vertical="center"/>
    </xf>
    <xf numFmtId="0" fontId="31" fillId="37" borderId="33" xfId="214" applyFont="1" applyFill="1" applyBorder="1" applyAlignment="1">
      <alignment horizontal="center" vertical="center"/>
    </xf>
    <xf numFmtId="49" fontId="30" fillId="0" borderId="34" xfId="214" applyNumberFormat="1" applyFont="1" applyFill="1" applyBorder="1" applyAlignment="1">
      <alignment horizontal="center" vertical="center"/>
    </xf>
    <xf numFmtId="49" fontId="30" fillId="0" borderId="33" xfId="214" applyNumberFormat="1" applyFont="1" applyFill="1" applyBorder="1" applyAlignment="1">
      <alignment horizontal="center" vertical="center"/>
    </xf>
    <xf numFmtId="0" fontId="30" fillId="0" borderId="34" xfId="214" applyFont="1" applyFill="1" applyBorder="1" applyAlignment="1">
      <alignment horizontal="center" vertical="center"/>
    </xf>
    <xf numFmtId="0" fontId="30" fillId="0" borderId="28" xfId="214" applyFont="1" applyFill="1" applyBorder="1" applyAlignment="1">
      <alignment horizontal="center" vertical="center"/>
    </xf>
    <xf numFmtId="0" fontId="30" fillId="0" borderId="33" xfId="214" applyFont="1" applyFill="1" applyBorder="1" applyAlignment="1">
      <alignment horizontal="center" vertical="center"/>
    </xf>
    <xf numFmtId="0" fontId="98" fillId="0" borderId="33" xfId="293" applyFont="1" applyBorder="1" applyAlignment="1">
      <alignment horizontal="center" vertical="center"/>
    </xf>
    <xf numFmtId="0" fontId="99" fillId="37" borderId="33" xfId="293" applyFont="1" applyFill="1" applyBorder="1" applyAlignment="1">
      <alignment horizontal="center" vertical="center"/>
    </xf>
    <xf numFmtId="0" fontId="33" fillId="0" borderId="0" xfId="214" applyFont="1" applyFill="1" applyAlignment="1">
      <alignment horizontal="left" vertical="top" wrapText="1"/>
    </xf>
    <xf numFmtId="0" fontId="98" fillId="0" borderId="33" xfId="293" applyFont="1" applyFill="1" applyBorder="1" applyAlignment="1">
      <alignment horizontal="center" vertical="center"/>
    </xf>
    <xf numFmtId="0" fontId="36" fillId="0" borderId="33" xfId="214" applyFont="1" applyBorder="1" applyAlignment="1">
      <alignment horizontal="center" vertical="center"/>
    </xf>
    <xf numFmtId="0" fontId="31" fillId="0" borderId="34" xfId="226" applyFont="1" applyFill="1" applyBorder="1" applyAlignment="1">
      <alignment horizontal="right" vertical="center" wrapText="1"/>
    </xf>
    <xf numFmtId="0" fontId="36" fillId="0" borderId="28" xfId="0" applyFont="1" applyFill="1" applyBorder="1" applyAlignment="1">
      <alignment horizontal="right" vertical="center"/>
    </xf>
    <xf numFmtId="0" fontId="36" fillId="0" borderId="33" xfId="0" applyFont="1" applyFill="1" applyBorder="1" applyAlignment="1">
      <alignment horizontal="right" vertical="center"/>
    </xf>
    <xf numFmtId="0" fontId="31" fillId="0" borderId="34" xfId="0" applyFont="1" applyFill="1" applyBorder="1" applyAlignment="1">
      <alignment vertical="center" wrapText="1"/>
    </xf>
    <xf numFmtId="0" fontId="31" fillId="0" borderId="28" xfId="0" applyFont="1" applyFill="1" applyBorder="1" applyAlignment="1">
      <alignment vertical="center" wrapText="1"/>
    </xf>
    <xf numFmtId="0" fontId="31" fillId="0" borderId="33" xfId="0" applyFont="1" applyFill="1" applyBorder="1" applyAlignment="1">
      <alignment vertical="center" wrapText="1"/>
    </xf>
    <xf numFmtId="0" fontId="25" fillId="0" borderId="0" xfId="0" applyFont="1" applyFill="1" applyAlignment="1">
      <alignment horizontal="center"/>
    </xf>
    <xf numFmtId="0" fontId="30" fillId="0" borderId="27" xfId="226" applyFont="1" applyFill="1" applyBorder="1" applyAlignment="1">
      <alignment horizontal="center" vertical="center"/>
    </xf>
    <xf numFmtId="0" fontId="30" fillId="0" borderId="27" xfId="226" applyFont="1" applyFill="1" applyBorder="1" applyAlignment="1">
      <alignment horizontal="center" vertical="center" wrapText="1"/>
    </xf>
    <xf numFmtId="0" fontId="31" fillId="0" borderId="34" xfId="226" applyFont="1" applyFill="1" applyBorder="1" applyAlignment="1">
      <alignment horizontal="left" vertical="center" wrapText="1"/>
    </xf>
    <xf numFmtId="0" fontId="31" fillId="0" borderId="28" xfId="226" applyFont="1" applyFill="1" applyBorder="1" applyAlignment="1">
      <alignment horizontal="left" vertical="center" wrapText="1"/>
    </xf>
    <xf numFmtId="0" fontId="31" fillId="0" borderId="33" xfId="226" applyFont="1" applyFill="1" applyBorder="1" applyAlignment="1">
      <alignment horizontal="left" vertical="center" wrapText="1"/>
    </xf>
    <xf numFmtId="14" fontId="30" fillId="0" borderId="27" xfId="226" applyNumberFormat="1" applyFont="1" applyFill="1" applyBorder="1" applyAlignment="1">
      <alignment horizontal="right" vertical="center"/>
    </xf>
    <xf numFmtId="0" fontId="30" fillId="0" borderId="27" xfId="226" applyFont="1" applyFill="1" applyBorder="1" applyAlignment="1">
      <alignment horizontal="right" vertical="center"/>
    </xf>
    <xf numFmtId="0" fontId="30" fillId="0" borderId="34" xfId="226" applyFont="1" applyFill="1" applyBorder="1" applyAlignment="1">
      <alignment horizontal="left" vertical="center" wrapText="1"/>
    </xf>
    <xf numFmtId="0" fontId="36" fillId="0" borderId="28" xfId="0" applyFont="1" applyFill="1" applyBorder="1" applyAlignment="1">
      <alignment horizontal="left" vertical="center" wrapText="1"/>
    </xf>
    <xf numFmtId="0" fontId="36" fillId="0" borderId="33" xfId="0" applyFont="1" applyFill="1" applyBorder="1" applyAlignment="1">
      <alignment horizontal="left" vertical="center" wrapText="1"/>
    </xf>
    <xf numFmtId="49" fontId="30" fillId="0" borderId="27" xfId="226" applyNumberFormat="1" applyFont="1" applyFill="1" applyBorder="1" applyAlignment="1">
      <alignment horizontal="center" vertical="center"/>
    </xf>
    <xf numFmtId="0" fontId="30" fillId="0" borderId="27" xfId="226" applyFont="1" applyFill="1" applyBorder="1" applyAlignment="1">
      <alignment horizontal="left" vertical="center" wrapText="1"/>
    </xf>
    <xf numFmtId="14" fontId="30" fillId="0" borderId="34" xfId="226" applyNumberFormat="1" applyFont="1" applyFill="1" applyBorder="1" applyAlignment="1">
      <alignment horizontal="center" vertical="center"/>
    </xf>
    <xf numFmtId="14" fontId="30" fillId="0" borderId="28" xfId="226" applyNumberFormat="1" applyFont="1" applyFill="1" applyBorder="1" applyAlignment="1">
      <alignment horizontal="center" vertical="center"/>
    </xf>
    <xf numFmtId="14" fontId="30" fillId="0" borderId="33" xfId="226" applyNumberFormat="1" applyFont="1" applyFill="1" applyBorder="1" applyAlignment="1">
      <alignment horizontal="center" vertical="center"/>
    </xf>
    <xf numFmtId="49" fontId="30" fillId="0" borderId="34" xfId="226" applyNumberFormat="1" applyFont="1" applyFill="1" applyBorder="1" applyAlignment="1">
      <alignment horizontal="center" vertical="center"/>
    </xf>
    <xf numFmtId="49" fontId="30" fillId="0" borderId="28" xfId="226" applyNumberFormat="1" applyFont="1" applyFill="1" applyBorder="1" applyAlignment="1">
      <alignment horizontal="center" vertical="center"/>
    </xf>
    <xf numFmtId="49" fontId="30" fillId="0" borderId="33" xfId="226" applyNumberFormat="1" applyFont="1" applyFill="1" applyBorder="1" applyAlignment="1">
      <alignment horizontal="center" vertical="center"/>
    </xf>
    <xf numFmtId="0" fontId="100" fillId="0" borderId="0" xfId="0" applyFont="1" applyAlignment="1">
      <alignment horizontal="center" vertical="center"/>
    </xf>
    <xf numFmtId="0" fontId="100" fillId="0" borderId="0" xfId="0" applyFont="1" applyBorder="1" applyAlignment="1">
      <alignment horizontal="center" vertical="center"/>
    </xf>
    <xf numFmtId="0" fontId="25" fillId="0" borderId="39" xfId="0" applyFont="1" applyBorder="1" applyAlignment="1">
      <alignment horizontal="center" vertical="center" wrapText="1"/>
    </xf>
    <xf numFmtId="0" fontId="25" fillId="0" borderId="40" xfId="0" applyFont="1" applyFill="1" applyBorder="1" applyAlignment="1">
      <alignment horizontal="left" vertical="center" wrapText="1"/>
    </xf>
    <xf numFmtId="0" fontId="25" fillId="0" borderId="41"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25" fillId="37" borderId="40" xfId="0" applyFont="1" applyFill="1" applyBorder="1" applyAlignment="1">
      <alignment horizontal="left" vertical="center" wrapText="1"/>
    </xf>
    <xf numFmtId="0" fontId="25" fillId="37" borderId="41"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41" xfId="0" applyFont="1" applyFill="1" applyBorder="1" applyAlignment="1">
      <alignment horizontal="left" vertical="center" wrapText="1"/>
    </xf>
    <xf numFmtId="4" fontId="33" fillId="0" borderId="0" xfId="0" applyNumberFormat="1" applyFont="1" applyAlignment="1">
      <alignment horizontal="left" vertical="top" wrapText="1"/>
    </xf>
    <xf numFmtId="0" fontId="82" fillId="0" borderId="39" xfId="0" applyFont="1" applyFill="1" applyBorder="1" applyAlignment="1">
      <alignment horizontal="left" vertical="center" wrapText="1"/>
    </xf>
    <xf numFmtId="0" fontId="82" fillId="0" borderId="40" xfId="0" applyFont="1" applyFill="1" applyBorder="1" applyAlignment="1">
      <alignment horizontal="left" vertical="center" wrapText="1"/>
    </xf>
    <xf numFmtId="0" fontId="82" fillId="0" borderId="41" xfId="0" applyFont="1" applyFill="1" applyBorder="1" applyAlignment="1">
      <alignment horizontal="left" vertical="center" wrapText="1"/>
    </xf>
    <xf numFmtId="0" fontId="103" fillId="0" borderId="41" xfId="0" applyFont="1" applyBorder="1" applyAlignment="1">
      <alignment horizontal="left" vertical="center" wrapText="1"/>
    </xf>
    <xf numFmtId="0" fontId="72" fillId="35" borderId="0" xfId="291" applyFont="1" applyFill="1" applyAlignment="1">
      <alignment horizontal="right"/>
    </xf>
    <xf numFmtId="0" fontId="36" fillId="35" borderId="0" xfId="214" applyFill="1" applyAlignment="1">
      <alignment horizontal="right"/>
    </xf>
    <xf numFmtId="0" fontId="37" fillId="35" borderId="0" xfId="291" applyFont="1" applyFill="1" applyAlignment="1">
      <alignment horizontal="center"/>
    </xf>
    <xf numFmtId="0" fontId="1" fillId="35" borderId="0" xfId="337" applyFill="1" applyAlignment="1"/>
    <xf numFmtId="0" fontId="33" fillId="0" borderId="29" xfId="291" applyFont="1" applyFill="1" applyBorder="1" applyAlignment="1">
      <alignment horizontal="center" vertical="center" wrapText="1"/>
    </xf>
    <xf numFmtId="0" fontId="79" fillId="0" borderId="16" xfId="337" applyFont="1" applyFill="1" applyBorder="1" applyAlignment="1"/>
    <xf numFmtId="0" fontId="79" fillId="0" borderId="26" xfId="337" applyFont="1" applyFill="1" applyBorder="1" applyAlignment="1"/>
    <xf numFmtId="0" fontId="79" fillId="0" borderId="16" xfId="337" applyFont="1" applyFill="1" applyBorder="1" applyAlignment="1">
      <alignment wrapText="1"/>
    </xf>
    <xf numFmtId="0" fontId="79" fillId="0" borderId="26" xfId="337" applyFont="1" applyFill="1" applyBorder="1" applyAlignment="1">
      <alignment wrapText="1"/>
    </xf>
    <xf numFmtId="0" fontId="33" fillId="0" borderId="39" xfId="291" applyFont="1" applyFill="1" applyBorder="1" applyAlignment="1">
      <alignment horizontal="center" vertical="center" wrapText="1"/>
    </xf>
    <xf numFmtId="0" fontId="1" fillId="0" borderId="39" xfId="337" applyFill="1" applyBorder="1" applyAlignment="1"/>
    <xf numFmtId="0" fontId="78" fillId="0" borderId="39" xfId="337" applyFont="1" applyFill="1" applyBorder="1" applyAlignment="1">
      <alignment horizontal="center"/>
    </xf>
    <xf numFmtId="0" fontId="33" fillId="0" borderId="40" xfId="291" applyFont="1" applyFill="1" applyBorder="1" applyAlignment="1">
      <alignment horizontal="center" vertical="center" wrapText="1"/>
    </xf>
    <xf numFmtId="0" fontId="79" fillId="0" borderId="41" xfId="337" applyFont="1" applyFill="1" applyBorder="1" applyAlignment="1">
      <alignment horizontal="center" vertical="center" wrapText="1"/>
    </xf>
    <xf numFmtId="0" fontId="79" fillId="0" borderId="42" xfId="337" applyFont="1" applyFill="1" applyBorder="1" applyAlignment="1">
      <alignment horizontal="center" vertical="center" wrapText="1"/>
    </xf>
    <xf numFmtId="176" fontId="33" fillId="0" borderId="29" xfId="291" applyNumberFormat="1" applyFont="1" applyFill="1" applyBorder="1" applyAlignment="1">
      <alignment horizontal="center" vertical="center" wrapText="1"/>
    </xf>
    <xf numFmtId="176" fontId="33" fillId="0" borderId="16" xfId="291" applyNumberFormat="1" applyFont="1" applyFill="1" applyBorder="1" applyAlignment="1">
      <alignment horizontal="center" vertical="center" wrapText="1"/>
    </xf>
    <xf numFmtId="176" fontId="33" fillId="0" borderId="26" xfId="291" applyNumberFormat="1" applyFont="1" applyFill="1" applyBorder="1" applyAlignment="1">
      <alignment horizontal="center" vertical="center" wrapText="1"/>
    </xf>
    <xf numFmtId="0" fontId="33" fillId="0" borderId="16" xfId="291" applyFont="1" applyFill="1" applyBorder="1" applyAlignment="1">
      <alignment horizontal="center" vertical="center" wrapText="1"/>
    </xf>
    <xf numFmtId="0" fontId="33" fillId="0" borderId="26" xfId="291" applyFont="1" applyFill="1" applyBorder="1" applyAlignment="1">
      <alignment horizontal="center" vertical="center" wrapText="1"/>
    </xf>
    <xf numFmtId="0" fontId="4" fillId="0" borderId="22" xfId="0" applyFont="1" applyFill="1" applyBorder="1" applyAlignment="1">
      <alignment horizontal="left" vertical="center" wrapText="1"/>
    </xf>
    <xf numFmtId="0" fontId="4" fillId="0" borderId="21" xfId="0" applyFont="1" applyFill="1" applyBorder="1" applyAlignment="1">
      <alignment horizontal="left" vertical="center" wrapText="1"/>
    </xf>
    <xf numFmtId="0" fontId="25" fillId="0" borderId="2" xfId="0" applyFont="1" applyFill="1" applyBorder="1" applyAlignment="1">
      <alignment horizontal="center" vertical="center" wrapText="1"/>
    </xf>
    <xf numFmtId="0" fontId="25" fillId="0" borderId="22"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9" xfId="0" applyFont="1" applyFill="1" applyBorder="1" applyAlignment="1">
      <alignment horizontal="left" vertical="center" wrapText="1"/>
    </xf>
    <xf numFmtId="0" fontId="4" fillId="0" borderId="22" xfId="0" applyFont="1" applyFill="1" applyBorder="1" applyAlignment="1">
      <alignment vertical="center" wrapText="1"/>
    </xf>
    <xf numFmtId="0" fontId="4" fillId="0" borderId="21" xfId="0" applyFont="1" applyFill="1" applyBorder="1" applyAlignment="1">
      <alignment vertical="center" wrapText="1"/>
    </xf>
    <xf numFmtId="0" fontId="76" fillId="0" borderId="0" xfId="0" applyFont="1" applyFill="1" applyAlignment="1"/>
    <xf numFmtId="0" fontId="76" fillId="0" borderId="0" xfId="0" applyFont="1" applyFill="1" applyBorder="1" applyAlignment="1"/>
    <xf numFmtId="0" fontId="72" fillId="0" borderId="0" xfId="0" applyFont="1" applyFill="1" applyAlignment="1"/>
    <xf numFmtId="0" fontId="32" fillId="0" borderId="0" xfId="0" applyFont="1" applyFill="1" applyAlignment="1">
      <alignment horizontal="center"/>
    </xf>
    <xf numFmtId="0" fontId="4" fillId="0" borderId="0" xfId="0" applyFont="1" applyFill="1" applyBorder="1" applyAlignment="1">
      <alignment horizontal="right"/>
    </xf>
    <xf numFmtId="0" fontId="34" fillId="0" borderId="0" xfId="0" applyFont="1" applyFill="1" applyAlignment="1">
      <alignment horizontal="center" vertical="center" wrapText="1"/>
    </xf>
    <xf numFmtId="0" fontId="92" fillId="0" borderId="0" xfId="0" applyFont="1" applyFill="1" applyAlignment="1">
      <alignment horizontal="center" vertical="center" wrapText="1"/>
    </xf>
    <xf numFmtId="0" fontId="33" fillId="0" borderId="27" xfId="0" applyFont="1" applyFill="1" applyBorder="1" applyAlignment="1">
      <alignment vertical="center" wrapText="1"/>
    </xf>
    <xf numFmtId="0" fontId="33" fillId="0" borderId="34" xfId="0" applyFont="1" applyFill="1" applyBorder="1" applyAlignment="1">
      <alignment vertical="center" wrapText="1"/>
    </xf>
    <xf numFmtId="0" fontId="33" fillId="0" borderId="33" xfId="0" applyFont="1" applyFill="1" applyBorder="1" applyAlignment="1">
      <alignment vertical="center" wrapText="1"/>
    </xf>
    <xf numFmtId="0" fontId="33" fillId="0" borderId="34" xfId="0" applyFont="1" applyFill="1" applyBorder="1" applyAlignment="1">
      <alignment horizontal="left" vertical="center" wrapText="1"/>
    </xf>
    <xf numFmtId="0" fontId="33" fillId="0" borderId="33" xfId="0" applyFont="1" applyFill="1" applyBorder="1" applyAlignment="1">
      <alignment horizontal="left" vertical="center" wrapText="1"/>
    </xf>
  </cellXfs>
  <cellStyles count="338">
    <cellStyle name="?" xfId="1"/>
    <cellStyle name="_~6450243" xfId="2"/>
    <cellStyle name="_CPI foodimp" xfId="3"/>
    <cellStyle name="_FFF" xfId="4"/>
    <cellStyle name="_FFF_New Form10_2" xfId="5"/>
    <cellStyle name="_FFF_Nsi" xfId="6"/>
    <cellStyle name="_FFF_Nsi_1" xfId="7"/>
    <cellStyle name="_FFF_Nsi_139" xfId="8"/>
    <cellStyle name="_FFF_Nsi_140" xfId="9"/>
    <cellStyle name="_FFF_Nsi_140(Зах)" xfId="10"/>
    <cellStyle name="_FFF_Nsi_140_mod" xfId="11"/>
    <cellStyle name="_FFF_Summary" xfId="12"/>
    <cellStyle name="_FFF_Tax_form_1кв_3" xfId="13"/>
    <cellStyle name="_FFF_БКЭ" xfId="14"/>
    <cellStyle name="_Final_Book_010301" xfId="15"/>
    <cellStyle name="_Final_Book_010301_New Form10_2" xfId="16"/>
    <cellStyle name="_Final_Book_010301_Nsi" xfId="17"/>
    <cellStyle name="_Final_Book_010301_Nsi_1" xfId="18"/>
    <cellStyle name="_Final_Book_010301_Nsi_139" xfId="19"/>
    <cellStyle name="_Final_Book_010301_Nsi_140" xfId="20"/>
    <cellStyle name="_Final_Book_010301_Nsi_140(Зах)" xfId="21"/>
    <cellStyle name="_Final_Book_010301_Nsi_140_mod" xfId="22"/>
    <cellStyle name="_Final_Book_010301_Summary" xfId="23"/>
    <cellStyle name="_Final_Book_010301_Tax_form_1кв_3" xfId="24"/>
    <cellStyle name="_Final_Book_010301_БКЭ" xfId="25"/>
    <cellStyle name="_macro 2012 var 1" xfId="26"/>
    <cellStyle name="_New_Sofi" xfId="27"/>
    <cellStyle name="_New_Sofi_FFF" xfId="28"/>
    <cellStyle name="_New_Sofi_New Form10_2" xfId="29"/>
    <cellStyle name="_New_Sofi_Nsi" xfId="30"/>
    <cellStyle name="_New_Sofi_Nsi_1" xfId="31"/>
    <cellStyle name="_New_Sofi_Nsi_139" xfId="32"/>
    <cellStyle name="_New_Sofi_Nsi_140" xfId="33"/>
    <cellStyle name="_New_Sofi_Nsi_140(Зах)" xfId="34"/>
    <cellStyle name="_New_Sofi_Nsi_140_mod" xfId="35"/>
    <cellStyle name="_New_Sofi_Summary" xfId="36"/>
    <cellStyle name="_New_Sofi_Tax_form_1кв_3" xfId="37"/>
    <cellStyle name="_New_Sofi_БКЭ" xfId="38"/>
    <cellStyle name="_Nsi" xfId="39"/>
    <cellStyle name="_v-2013-2030- 2b17.01.11Нах-cpiнов. курс inn 1-2-Е1xls" xfId="40"/>
    <cellStyle name="_АГТС от 09.10.09." xfId="41"/>
    <cellStyle name="_Аморт,налоги,охрана,молоко" xfId="42"/>
    <cellStyle name="_БДР (ЦФО) 05-11-08" xfId="43"/>
    <cellStyle name="_БДР 2008 факт 1 кв. + проект на год 10.04.08" xfId="44"/>
    <cellStyle name="_БДР 2009" xfId="45"/>
    <cellStyle name="_БДР 3 квартал" xfId="46"/>
    <cellStyle name="_Бухгалтерия (налоги, амортизация, прочие)" xfId="47"/>
    <cellStyle name="_ГКПЗ 2009" xfId="48"/>
    <cellStyle name="_Книга1" xfId="49"/>
    <cellStyle name="_Книга3" xfId="50"/>
    <cellStyle name="_Книга3_New Form10_2" xfId="51"/>
    <cellStyle name="_Книга3_Nsi" xfId="52"/>
    <cellStyle name="_Книга3_Nsi_1" xfId="53"/>
    <cellStyle name="_Книга3_Nsi_139" xfId="54"/>
    <cellStyle name="_Книга3_Nsi_140" xfId="55"/>
    <cellStyle name="_Книга3_Nsi_140(Зах)" xfId="56"/>
    <cellStyle name="_Книга3_Nsi_140_mod" xfId="57"/>
    <cellStyle name="_Книга3_Summary" xfId="58"/>
    <cellStyle name="_Книга3_Tax_form_1кв_3" xfId="59"/>
    <cellStyle name="_Книга3_БКЭ" xfId="60"/>
    <cellStyle name="_Книга7" xfId="61"/>
    <cellStyle name="_Книга7_New Form10_2" xfId="62"/>
    <cellStyle name="_Книга7_Nsi" xfId="63"/>
    <cellStyle name="_Книга7_Nsi_1" xfId="64"/>
    <cellStyle name="_Книга7_Nsi_139" xfId="65"/>
    <cellStyle name="_Книга7_Nsi_140" xfId="66"/>
    <cellStyle name="_Книга7_Nsi_140(Зах)" xfId="67"/>
    <cellStyle name="_Книга7_Nsi_140_mod" xfId="68"/>
    <cellStyle name="_Книга7_Summary" xfId="69"/>
    <cellStyle name="_Книга7_Tax_form_1кв_3" xfId="70"/>
    <cellStyle name="_Книга7_БКЭ" xfId="71"/>
    <cellStyle name="_Копия Затраты под АЭР ремонт+содерж на март" xfId="72"/>
    <cellStyle name="_Модель - 2(23)" xfId="73"/>
    <cellStyle name="_ПЛАН 2006  АРМ " xfId="74"/>
    <cellStyle name="_ПЛАН 2008 АРМ " xfId="75"/>
    <cellStyle name="_ПЛАН 2011 под 130 млн итог на подпись" xfId="76"/>
    <cellStyle name="_ПЛАН 2011 тарифы 250 млн блочный" xfId="77"/>
    <cellStyle name="_План по ремонту ХЦ 2007" xfId="78"/>
    <cellStyle name="_Расчет на 2008 год" xfId="79"/>
    <cellStyle name="_Расчет на 2009 год" xfId="80"/>
    <cellStyle name="_Расчет ТЕХПД на 2010 год" xfId="81"/>
    <cellStyle name="_Рем программа СТЭЦ-1тарифы 2010 год" xfId="82"/>
    <cellStyle name="_Сб-macro 2020" xfId="83"/>
    <cellStyle name="_Сб-macro 2020 2" xfId="84"/>
    <cellStyle name="_Табл. 9, ТФБ 2009" xfId="85"/>
    <cellStyle name="_Тарифы  СИЗ СП ОД Шапина" xfId="86"/>
    <cellStyle name="_Услуги связи_2008_котельные" xfId="87"/>
    <cellStyle name="_Форма программы ремонтов " xfId="88"/>
    <cellStyle name="0,00;0;" xfId="89"/>
    <cellStyle name="0,00;0; 2" xfId="90"/>
    <cellStyle name="0,00;0; 3" xfId="91"/>
    <cellStyle name="0,00;0; 4" xfId="92"/>
    <cellStyle name="20% - Accent1" xfId="295"/>
    <cellStyle name="20% - Accent2" xfId="296"/>
    <cellStyle name="20% - Accent3" xfId="297"/>
    <cellStyle name="20% - Accent4" xfId="298"/>
    <cellStyle name="20% - Accent5" xfId="299"/>
    <cellStyle name="20% - Accent6" xfId="300"/>
    <cellStyle name="20% - Акцент1" xfId="93"/>
    <cellStyle name="20% - Акцент1 2" xfId="94"/>
    <cellStyle name="20% - Акцент2" xfId="95"/>
    <cellStyle name="20% - Акцент2 2" xfId="96"/>
    <cellStyle name="20% - Акцент3" xfId="97"/>
    <cellStyle name="20% - Акцент3 2" xfId="98"/>
    <cellStyle name="20% - Акцент4" xfId="99"/>
    <cellStyle name="20% - Акцент4 2" xfId="100"/>
    <cellStyle name="20% - Акцент5" xfId="101"/>
    <cellStyle name="20% - Акцент5 2" xfId="102"/>
    <cellStyle name="20% - Акцент6" xfId="103"/>
    <cellStyle name="20% - Акцент6 2" xfId="104"/>
    <cellStyle name="40% - Accent1" xfId="301"/>
    <cellStyle name="40% - Accent2" xfId="302"/>
    <cellStyle name="40% - Accent3" xfId="303"/>
    <cellStyle name="40% - Accent4" xfId="304"/>
    <cellStyle name="40% - Accent5" xfId="305"/>
    <cellStyle name="40% - Accent6" xfId="306"/>
    <cellStyle name="40% - Акцент1" xfId="105"/>
    <cellStyle name="40% - Акцент1 2" xfId="106"/>
    <cellStyle name="40% - Акцент2" xfId="107"/>
    <cellStyle name="40% - Акцент2 2" xfId="108"/>
    <cellStyle name="40% - Акцент3" xfId="109"/>
    <cellStyle name="40% - Акцент3 2" xfId="110"/>
    <cellStyle name="40% - Акцент4" xfId="111"/>
    <cellStyle name="40% - Акцент4 2" xfId="112"/>
    <cellStyle name="40% - Акцент5" xfId="113"/>
    <cellStyle name="40% - Акцент5 2" xfId="114"/>
    <cellStyle name="40% - Акцент6" xfId="115"/>
    <cellStyle name="40% - Акцент6 2" xfId="116"/>
    <cellStyle name="60% - Accent1" xfId="307"/>
    <cellStyle name="60% - Accent2" xfId="308"/>
    <cellStyle name="60% - Accent3" xfId="309"/>
    <cellStyle name="60% - Accent4" xfId="310"/>
    <cellStyle name="60% - Accent5" xfId="311"/>
    <cellStyle name="60% - Accent6" xfId="312"/>
    <cellStyle name="60% - Акцент1" xfId="117"/>
    <cellStyle name="60% - Акцент1 2" xfId="118"/>
    <cellStyle name="60% - Акцент2" xfId="119"/>
    <cellStyle name="60% - Акцент2 2" xfId="120"/>
    <cellStyle name="60% - Акцент3" xfId="121"/>
    <cellStyle name="60% - Акцент3 2" xfId="122"/>
    <cellStyle name="60% - Акцент4" xfId="123"/>
    <cellStyle name="60% - Акцент4 2" xfId="124"/>
    <cellStyle name="60% - Акцент5" xfId="125"/>
    <cellStyle name="60% - Акцент5 2" xfId="126"/>
    <cellStyle name="60% - Акцент6" xfId="127"/>
    <cellStyle name="60% - Акцент6 2" xfId="128"/>
    <cellStyle name="Accent1" xfId="313"/>
    <cellStyle name="Accent2" xfId="314"/>
    <cellStyle name="Accent3" xfId="315"/>
    <cellStyle name="Accent4" xfId="316"/>
    <cellStyle name="Accent5" xfId="317"/>
    <cellStyle name="Accent6" xfId="318"/>
    <cellStyle name="Bad" xfId="319"/>
    <cellStyle name="Calculation" xfId="320"/>
    <cellStyle name="Check Cell" xfId="321"/>
    <cellStyle name="Comma [0]_0_Cash" xfId="129"/>
    <cellStyle name="Comma_0_Cash" xfId="130"/>
    <cellStyle name="Currency [0]" xfId="131"/>
    <cellStyle name="Currency_0_Cash" xfId="132"/>
    <cellStyle name="date" xfId="133"/>
    <cellStyle name="E&amp;Y House" xfId="134"/>
    <cellStyle name="Euro" xfId="135"/>
    <cellStyle name="Euro 2" xfId="136"/>
    <cellStyle name="Euro 3" xfId="137"/>
    <cellStyle name="Euro 4" xfId="138"/>
    <cellStyle name="Explanatory Text" xfId="322"/>
    <cellStyle name="Followed Hyperlink_Draft-forms" xfId="139"/>
    <cellStyle name="Good" xfId="323"/>
    <cellStyle name="Head 1" xfId="140"/>
    <cellStyle name="header1" xfId="141"/>
    <cellStyle name="header2" xfId="142"/>
    <cellStyle name="Heading 1" xfId="324"/>
    <cellStyle name="Heading 2" xfId="325"/>
    <cellStyle name="Heading 3" xfId="326"/>
    <cellStyle name="Heading 4" xfId="327"/>
    <cellStyle name="Headline I" xfId="143"/>
    <cellStyle name="Headline II" xfId="144"/>
    <cellStyle name="Headline III" xfId="145"/>
    <cellStyle name="Hyperlink_Tier 1" xfId="146"/>
    <cellStyle name="Iau?iue_130 nnd. are." xfId="147"/>
    <cellStyle name="Input" xfId="328"/>
    <cellStyle name="Linked Cell" xfId="329"/>
    <cellStyle name="Milliers [0]_Fonctions Macros XL4" xfId="148"/>
    <cellStyle name="Milliers_Fonctions Macros XL4" xfId="149"/>
    <cellStyle name="Neutral" xfId="330"/>
    <cellStyle name="Normal_~0058959" xfId="150"/>
    <cellStyle name="Normal1" xfId="151"/>
    <cellStyle name="normбlnм_laroux" xfId="152"/>
    <cellStyle name="Note" xfId="331"/>
    <cellStyle name="Output" xfId="332"/>
    <cellStyle name="Price_Body" xfId="153"/>
    <cellStyle name="stand_bord" xfId="154"/>
    <cellStyle name="styleColumnTitles" xfId="155"/>
    <cellStyle name="styleDateRange" xfId="156"/>
    <cellStyle name="styleHidden" xfId="157"/>
    <cellStyle name="styleNormal" xfId="158"/>
    <cellStyle name="styleSeriesAttributes" xfId="159"/>
    <cellStyle name="styleSeriesData" xfId="160"/>
    <cellStyle name="styleSeriesDataForecast" xfId="161"/>
    <cellStyle name="styleSeriesDataForecastNA" xfId="162"/>
    <cellStyle name="styleSeriesDataNA" xfId="163"/>
    <cellStyle name="Title" xfId="333"/>
    <cellStyle name="Total" xfId="334"/>
    <cellStyle name="Warning Text" xfId="335"/>
    <cellStyle name="Акцент1" xfId="164" builtinId="29" customBuiltin="1"/>
    <cellStyle name="Акцент1 2" xfId="165"/>
    <cellStyle name="Акцент2" xfId="166" builtinId="33" customBuiltin="1"/>
    <cellStyle name="Акцент2 2" xfId="167"/>
    <cellStyle name="Акцент3" xfId="168" builtinId="37" customBuiltin="1"/>
    <cellStyle name="Акцент3 2" xfId="169"/>
    <cellStyle name="Акцент4" xfId="170" builtinId="41" customBuiltin="1"/>
    <cellStyle name="Акцент4 2" xfId="171"/>
    <cellStyle name="Акцент5" xfId="172" builtinId="45" customBuiltin="1"/>
    <cellStyle name="Акцент5 2" xfId="173"/>
    <cellStyle name="Акцент6" xfId="174" builtinId="49" customBuiltin="1"/>
    <cellStyle name="Акцент6 2" xfId="175"/>
    <cellStyle name="Беззащитный" xfId="176"/>
    <cellStyle name="Ввод " xfId="177" builtinId="20" customBuiltin="1"/>
    <cellStyle name="Ввод  2" xfId="178"/>
    <cellStyle name="Вывод" xfId="179" builtinId="21" customBuiltin="1"/>
    <cellStyle name="Вывод 2" xfId="180"/>
    <cellStyle name="Вычисление" xfId="181" builtinId="22" customBuiltin="1"/>
    <cellStyle name="Вычисление 2" xfId="182"/>
    <cellStyle name="Денежный 2" xfId="183"/>
    <cellStyle name="Денежный 2 2" xfId="184"/>
    <cellStyle name="Денежный 2 3" xfId="185"/>
    <cellStyle name="Є_x0004_ЄЄЄЄ_x0004_ЄЄ_x0004_" xfId="186"/>
    <cellStyle name="Заголовок" xfId="187"/>
    <cellStyle name="Заголовок 1" xfId="188" builtinId="16" customBuiltin="1"/>
    <cellStyle name="Заголовок 1 2" xfId="189"/>
    <cellStyle name="Заголовок 2" xfId="190" builtinId="17" customBuiltin="1"/>
    <cellStyle name="Заголовок 2 2" xfId="191"/>
    <cellStyle name="Заголовок 3" xfId="192" builtinId="18" customBuiltin="1"/>
    <cellStyle name="Заголовок 3 2" xfId="193"/>
    <cellStyle name="Заголовок 4" xfId="194" builtinId="19" customBuiltin="1"/>
    <cellStyle name="Заголовок 4 2" xfId="195"/>
    <cellStyle name="Заголовок 5" xfId="196"/>
    <cellStyle name="ЗаголовокСтолбца" xfId="197"/>
    <cellStyle name="Защитный" xfId="198"/>
    <cellStyle name="Значение" xfId="199"/>
    <cellStyle name="Итог" xfId="200" builtinId="25" customBuiltin="1"/>
    <cellStyle name="Итог 2" xfId="201"/>
    <cellStyle name="Контрольная ячейка" xfId="202" builtinId="23" customBuiltin="1"/>
    <cellStyle name="Контрольная ячейка 2" xfId="203"/>
    <cellStyle name="Мои наименования показателей" xfId="206"/>
    <cellStyle name="Мой заголовок" xfId="204"/>
    <cellStyle name="Мой заголовок листа" xfId="205"/>
    <cellStyle name="Название" xfId="207" builtinId="15" customBuiltin="1"/>
    <cellStyle name="Название 2" xfId="208"/>
    <cellStyle name="Нейтральный" xfId="209" builtinId="28" customBuiltin="1"/>
    <cellStyle name="Нейтральный 2" xfId="210"/>
    <cellStyle name="Обычный" xfId="0" builtinId="0"/>
    <cellStyle name="Обычный 10" xfId="290"/>
    <cellStyle name="Обычный 11" xfId="292"/>
    <cellStyle name="Обычный 11 2" xfId="337"/>
    <cellStyle name="Обычный 12" xfId="211"/>
    <cellStyle name="Обычный 13" xfId="293"/>
    <cellStyle name="Обычный 2" xfId="212"/>
    <cellStyle name="Обычный 2 2" xfId="213"/>
    <cellStyle name="Обычный 2 2 2" xfId="214"/>
    <cellStyle name="Обычный 2 3" xfId="215"/>
    <cellStyle name="Обычный 2 4" xfId="216"/>
    <cellStyle name="Обычный 2 5" xfId="217"/>
    <cellStyle name="Обычный 2_6.1" xfId="218"/>
    <cellStyle name="Обычный 27" xfId="219"/>
    <cellStyle name="Обычный 3" xfId="220"/>
    <cellStyle name="Обычный 3 2" xfId="221"/>
    <cellStyle name="Обычный 3 2 2" xfId="222"/>
    <cellStyle name="Обычный 3 2 3" xfId="223"/>
    <cellStyle name="Обычный 3 3" xfId="224"/>
    <cellStyle name="Обычный 3 4" xfId="225"/>
    <cellStyle name="Обычный 4" xfId="226"/>
    <cellStyle name="Обычный 4 2" xfId="227"/>
    <cellStyle name="Обычный 4 3" xfId="228"/>
    <cellStyle name="Обычный 4 4" xfId="291"/>
    <cellStyle name="Обычный 5" xfId="229"/>
    <cellStyle name="Обычный 5 2" xfId="230"/>
    <cellStyle name="Обычный 5 2 2" xfId="231"/>
    <cellStyle name="Обычный 5 2 2 2" xfId="232"/>
    <cellStyle name="Обычный 5 2 3" xfId="233"/>
    <cellStyle name="Обычный 5 2_Химреагенты" xfId="234"/>
    <cellStyle name="Обычный 5 3" xfId="235"/>
    <cellStyle name="Обычный 5 4" xfId="236"/>
    <cellStyle name="Обычный 5 5" xfId="237"/>
    <cellStyle name="Обычный 6" xfId="238"/>
    <cellStyle name="Обычный 7" xfId="239"/>
    <cellStyle name="Обычный 8" xfId="240"/>
    <cellStyle name="Обычный 9" xfId="241"/>
    <cellStyle name="Плохой" xfId="242" builtinId="27" customBuiltin="1"/>
    <cellStyle name="Плохой 2" xfId="243"/>
    <cellStyle name="Поле ввода" xfId="244"/>
    <cellStyle name="Пояснение" xfId="245" builtinId="53" customBuiltin="1"/>
    <cellStyle name="Пояснение 2" xfId="246"/>
    <cellStyle name="Примечание" xfId="247" builtinId="10" customBuiltin="1"/>
    <cellStyle name="Примечание 2" xfId="248"/>
    <cellStyle name="Процентный 2" xfId="249"/>
    <cellStyle name="Процентный 2 2" xfId="250"/>
    <cellStyle name="Процентный 2 3" xfId="251"/>
    <cellStyle name="Процентный 3" xfId="252"/>
    <cellStyle name="Процентный 4" xfId="253"/>
    <cellStyle name="Процентный 5" xfId="254"/>
    <cellStyle name="Процентный 6" xfId="255"/>
    <cellStyle name="Процентный 7" xfId="256"/>
    <cellStyle name="Связанная ячейка" xfId="257" builtinId="24" customBuiltin="1"/>
    <cellStyle name="Связанная ячейка 2" xfId="258"/>
    <cellStyle name="Стиль 1" xfId="259"/>
    <cellStyle name="Стиль 1 2" xfId="260"/>
    <cellStyle name="Текст" xfId="261"/>
    <cellStyle name="Текст предупреждения" xfId="262" builtinId="11" customBuiltin="1"/>
    <cellStyle name="Текст предупреждения 2" xfId="263"/>
    <cellStyle name="Текстовый" xfId="264"/>
    <cellStyle name="Тысячи [0]_1 кв.95 и 96 года .в ц.соп." xfId="265"/>
    <cellStyle name="Тысячи [а]" xfId="266"/>
    <cellStyle name="Тысячи![0]_Цены 95г._Расчет ТП на февраль_Расчет ТП на февраль посл.._Расчет ТП на май" xfId="267"/>
    <cellStyle name="Тысячи_1 кв.95 и 96 года .в ц.соп." xfId="268"/>
    <cellStyle name="Финансовый 2" xfId="269"/>
    <cellStyle name="Финансовый 2 2" xfId="270"/>
    <cellStyle name="Финансовый 2 2 2" xfId="271"/>
    <cellStyle name="Финансовый 2 3" xfId="272"/>
    <cellStyle name="Финансовый 2_Тариф для  ООО Управдом-сервис Борки 2014 на коллегию2" xfId="336"/>
    <cellStyle name="Финансовый 3" xfId="273"/>
    <cellStyle name="Финансовый 3 2" xfId="274"/>
    <cellStyle name="Финансовый 3 2 2" xfId="275"/>
    <cellStyle name="Финансовый 4" xfId="276"/>
    <cellStyle name="Финансовый 4 2" xfId="277"/>
    <cellStyle name="Финансовый 5" xfId="278"/>
    <cellStyle name="Финансовый 5 2" xfId="279"/>
    <cellStyle name="Финансовый 6" xfId="280"/>
    <cellStyle name="Финансовый 7" xfId="281"/>
    <cellStyle name="Финансовый 8" xfId="294"/>
    <cellStyle name="Формула" xfId="282"/>
    <cellStyle name="Формула 2" xfId="283"/>
    <cellStyle name="Формула 3" xfId="284"/>
    <cellStyle name="ФормулаВБ" xfId="285"/>
    <cellStyle name="ФормулаНаКонтроль" xfId="286"/>
    <cellStyle name="Хороший" xfId="287" builtinId="26" customBuiltin="1"/>
    <cellStyle name="Хороший 2" xfId="288"/>
    <cellStyle name="㼿" xfId="2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2;&#1086;&#1080;%20&#1076;&#1086;&#1082;&#1091;&#1084;&#1077;&#1085;&#1090;&#1099;\2012\&#1054;&#1057;&#1050;\&#1060;&#1086;&#1088;&#1084;&#1072;&#1090;&#1099;&#1041;&#1102;&#1076;&#1078;&#1077;&#1090;&#1086;&#1074;&#1043;&#1088;&#1091;&#1087;&#1087;&#1099;%20&#1054;&#1057;&#1050;_&#1089;_&#1080;&#1079;&#1084;&#1077;&#1085;&#1077;&#1085;&#1080;&#1103;&#1084;&#1080;%20v%207.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0&#1075;.%20-%20&#1091;&#1090;&#1074;&#1077;&#1088;&#1078;&#1076;&#1077;&#1085;&#1085;&#1099;&#1077;%20&#1040;&#1076;&#1084;&#1080;&#1085;\&#1058;&#1072;&#1085;&#1103;\9120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4;&#1073;&#1097;&#1080;&#1077;&#1044;&#1086;&#1082;&#1091;&#1084;&#1077;&#1085;&#1090;&#1099;\&#1058;&#1072;&#1088;&#1080;&#1092;&#1099;%20&#1085;&#1072;%202011&#1075;%20&#1091;&#1090;&#1074;.%20&#1040;&#1075;\&#1058;&#1072;&#1085;&#1103;\9120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4;&#1073;&#1097;&#1080;&#1077;&#1044;&#1086;&#1082;&#1091;&#1084;&#1077;&#1085;&#1090;&#1099;\&#1058;&#1072;&#1088;&#1080;&#1092;&#1099;%20&#1085;&#1072;%202011&#1075;%20&#1091;&#1090;&#1074;.%20&#1040;&#1075;\&#1058;&#1072;&#1085;&#1103;\91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2%20%20&#1091;&#1090;&#1074;.%20&#1040;&#1075;\&#1050;&#1074;&#1072;&#1088;&#1090;&#1072;&#1083;&#1100;&#1085;&#1099;&#1077;%20&#1089;&#1084;&#1077;&#1090;&#1099;\&#1058;&#1072;&#1085;&#1103;\91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1%20&#1091;&#1090;&#1074;.%20&#1040;&#1075;\&#1055;&#1086;%20&#1079;&#1072;&#1087;&#1088;&#1086;&#1089;&#1072;&#1084;%20&#1040;&#1075;&#1077;&#1085;&#1089;&#1090;&#1074;&#1072;%202011\&#1054;&#1073;&#1097;&#1080;&#1077;&#1044;&#1086;&#1082;&#1091;&#1084;&#1077;&#1085;&#1090;&#1099;\&#1058;&#1072;&#1088;&#1080;&#1092;&#1099;%20&#1085;&#1072;%202010&#1075;.%20-%20&#1091;&#1090;&#1074;&#1077;&#1088;&#1078;&#1076;&#1077;&#1085;&#1085;&#1099;&#1077;%20&#1040;&#1076;&#1084;&#1080;&#1085;\&#1058;&#1072;&#1085;&#1103;\91205.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1&#1075;%20&#1079;&#1072;&#1103;&#1074;&#1083;.&#1074;%20&#1040;&#1075;\&#1058;&#1072;&#1085;&#1103;\9120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8;&#1072;&#1088;&#1080;&#1092;&#1099;%20&#1085;&#1072;%202011&#1075;%20&#1079;&#1072;&#1103;&#1074;&#1083;.&#1074;%20&#1040;&#1075;\&#1058;&#1072;&#1085;&#1103;\91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1%20&#1091;&#1090;&#1074;.%20&#1040;&#1075;\&#1058;&#1072;&#1088;&#1080;&#1092;&#1099;%20&#1085;&#1072;%202010&#1075;.%20-%20&#1091;&#1090;&#1074;&#1077;&#1088;&#1078;&#1076;&#1077;&#1085;&#1085;&#1099;&#1077;%20&#1040;&#1076;&#1084;&#1080;&#1085;\&#1058;&#1072;&#1085;&#1103;\91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Asus\Users\Pochepinets\&#1048;&#1055;%20&#1042;&#1054;&#1044;&#1054;&#1057;&#1053;&#1040;&#1041;&#1046;&#1045;&#1053;&#1048;&#1045;\&#1048;&#1053;&#1042;&#1045;&#1057;&#1058;&#1048;&#1062;&#1048;&#1054;&#1053;&#1053;&#1067;&#1045;%20&#1055;&#1056;&#1054;&#1043;&#1056;&#1040;&#1052;&#1052;&#1067;\2017\&#1052;&#1055;%20&#1043;&#1086;&#1088;&#1074;&#1086;&#1076;&#1086;&#1082;&#1072;&#1085;&#1072;&#1083;%20&#1050;&#1086;&#1090;&#1083;&#1072;&#1089;\&#1053;&#1086;&#1074;&#1072;&#1103;%20&#1048;&#1055;\&#1086;&#1090;&#1074;&#1077;&#1090;%20&#1085;&#1072;%20&#1086;&#1073;&#1088;&#1072;&#1097;&#1077;&#1085;&#1080;&#1077;%2005_2679%20&#1086;&#1090;%2017.08.17\&#1048;&#1055;%20&#1052;&#1055;%20&#1043;&#1042;&#1050;%202018-2024\&#1050;&#1054;&#1056;&#1056;&#1045;&#1050;&#1058;&#1048;&#1056;&#1054;&#1042;&#1050;&#1040;%20&#1058;&#1040;&#1056;&#1048;&#1060;&#1054;&#1042;%20&#1052;&#1055;%20&#1043;&#1042;&#1050;%202018%20(&#1054;&#105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2;&#1086;&#1080;%20&#1076;&#1086;&#1082;&#1091;&#1084;&#1077;&#1085;&#1090;&#1099;\2012\&#1054;&#1057;&#1050;\&#1060;&#1086;&#1088;&#1084;&#1072;&#1090;&#1099;&#1041;&#1102;&#1076;&#1078;&#1077;&#1090;&#1086;&#1074;&#1043;&#1088;&#1091;&#1087;&#1087;&#1099;%20&#1054;&#1057;&#1050;_&#1089;_&#1080;&#1079;&#1084;&#1077;&#1085;&#1077;&#1085;&#1080;&#1103;&#1084;&#1080;%20v%207.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Temp\XPgrpwise\OSK_budget.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4;&#1090;&#1095;&#1077;&#1090;%20&#1087;&#1086;%20&#1089;&#1077;&#1073;&#1077;&#1089;&#1090;&#1086;&#1080;&#1084;&#1086;&#1089;&#1090;&#1080;%20201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sus\&#1054;&#1073;&#1097;&#1080;&#1077;&#1044;&#1086;&#1082;&#1091;&#1084;&#1077;&#1085;&#1090;&#1099;\&#1058;&#1072;&#1088;&#1080;&#1092;&#1099;%20&#1085;&#1072;%202011%20&#1091;&#1090;&#1074;.%20&#1040;&#1075;\&#1054;&#1090;&#1095;&#1077;&#1090;%20&#1087;&#1086;%20&#1055;&#1055;%2015.03.2012.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Documents%20and%20Settings\EIAS_user\&#1056;&#1072;&#1073;&#1086;&#1095;&#1080;&#1081;%20&#1089;&#1090;&#1086;&#1083;\JKH.OPEN.INFO.HVS2(v2.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8;&#1072;&#1088;&#1080;&#1092;&#1099;%20&#1085;&#1072;%202010&#1075;.%20-%20&#1091;&#1090;&#1074;&#1077;&#1088;&#1078;&#1076;&#1077;&#1085;&#1085;&#1099;&#1077;%20&#1040;&#1076;&#1084;&#1080;&#1085;\&#1058;&#1072;&#1085;&#1103;\9120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8;&#1072;&#1088;&#1080;&#1092;&#1099;%20&#1085;&#1072;%202011%20&#1091;&#1090;&#1074;.%20&#1040;&#1075;\&#1058;&#1072;&#1085;&#1103;\91205.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Buh32701\&#1086;&#1073;&#1097;&#1080;&#1077;&#1076;&#1086;&#1082;&#1091;&#1084;&#1077;&#1085;&#1090;&#1099;\&#1055;&#1086;%20&#1079;&#1072;&#1087;&#1088;&#1086;&#1089;&#1072;&#1084;%20&#1040;&#1075;&#1077;&#1085;&#1089;&#1090;&#1074;&#1072;%202011\&#1058;&#1072;&#1088;&#1080;&#1092;&#1099;-2009%20&#1085;&#1072;%20&#1089;&#1086;&#1075;&#1083;.%20&#1087;&#1088;&#1086;&#1075;&#1088;\&#1058;&#1072;&#1085;&#1103;\9120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Титул"/>
      <sheetName val="6.ПП"/>
      <sheetName val="ПЗ"/>
      <sheetName val="7и8.Кальк+ДДС"/>
      <sheetName val="9.БВП"/>
      <sheetName val="10.БОПР"/>
      <sheetName val="11.БОХР"/>
      <sheetName val="Непромышленная группа"/>
      <sheetName val="Бюджет прямых НР и НГ"/>
      <sheetName val="22.План ДДС по накладным"/>
      <sheetName val="18.Зарплата "/>
      <sheetName val="15.Инвестиции"/>
      <sheetName val="16.Кредиты"/>
      <sheetName val="17.Депозиты"/>
      <sheetName val="12.БДР"/>
      <sheetName val="14.БДДС"/>
      <sheetName val="13.Сегм"/>
    </sheetNames>
    <sheetDataSet>
      <sheetData sheetId="0">
        <row r="2">
          <cell r="M2">
            <v>2012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План по элетр. 2017"/>
      <sheetName val="Текущий ремонт"/>
      <sheetName val="Чистая прибыль"/>
      <sheetName val="Прил. 1 План ФХД табл 1"/>
      <sheetName val="Прил. 1 План ФХД стоки табл 2"/>
      <sheetName val="Прил. 1 План ФХД вода табл. 2"/>
      <sheetName val="Произв. прогр. Стоки (СВОД)"/>
      <sheetName val="Произв. прогр. Стоки"/>
      <sheetName val="Произв. прогр. Вода (СВОД)"/>
      <sheetName val="Произв. прогр. Вода"/>
      <sheetName val="Тариф тех.вода 2016-2018 ПЛАН"/>
      <sheetName val="Тариф вода 2016-2018 ПЛАН"/>
      <sheetName val="ВОДА (СВОД) 2016-2018"/>
      <sheetName val="Тариф очистка 2016-2018 ПЛАН"/>
      <sheetName val="Тариф стоки 2016-2018 ПЛАН"/>
      <sheetName val="СТОКИ (СВОД) 2016-2018"/>
      <sheetName val="объемы"/>
      <sheetName val="объемы черн"/>
      <sheetName val="вода"/>
      <sheetName val="стоки"/>
      <sheetName val="электр 2017-2018"/>
      <sheetName val="электр"/>
      <sheetName val="ХР"/>
      <sheetName val="Аморт"/>
      <sheetName val="ЗП"/>
      <sheetName val="ЗП с факт 3 кв. 2015"/>
      <sheetName val="ЗП среднемес"/>
      <sheetName val="цех вода"/>
      <sheetName val="цех стоки"/>
      <sheetName val="ОХР "/>
      <sheetName val="налоги 2018"/>
      <sheetName val="вод.налог 2018"/>
      <sheetName val="имушество 2018"/>
      <sheetName val="Резерв ДЗ"/>
      <sheetName val="рез к 2018"/>
      <sheetName val="Выпадающ15-16"/>
      <sheetName val=" текРемвода 2016"/>
      <sheetName val="  текРемстоки 2016"/>
      <sheetName val="Кап Рем"/>
      <sheetName val="кап влож"/>
      <sheetName val="Ремонт вода 2016"/>
      <sheetName val="Ремонт стоки 2016"/>
      <sheetName val="транс"/>
      <sheetName val="вод.налог"/>
      <sheetName val="налог на имущ"/>
      <sheetName val="выпадающие расходы на 2018"/>
      <sheetName val="Тариф вода 2016-2018"/>
      <sheetName val="Тариф тех вода 2016-2018"/>
      <sheetName val="Тариф стоки 2016-2018"/>
      <sheetName val="Тариф очистка 2016-2018"/>
      <sheetName val="расчет тарифов "/>
      <sheetName val="Лист2"/>
      <sheetName val="Выпадающ"/>
      <sheetName val="Ремонт вода 2015"/>
      <sheetName val="Ремонт стоки 2015"/>
      <sheetName val="платежка с ИП"/>
      <sheetName val="Лист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36">
          <cell r="D36">
            <v>30</v>
          </cell>
        </row>
        <row r="37">
          <cell r="D37">
            <v>31.503581355211512</v>
          </cell>
        </row>
        <row r="49">
          <cell r="D49">
            <v>22.66</v>
          </cell>
        </row>
        <row r="50">
          <cell r="D50">
            <v>25.95</v>
          </cell>
        </row>
      </sheetData>
      <sheetData sheetId="13" refreshError="1"/>
      <sheetData sheetId="14" refreshError="1"/>
      <sheetData sheetId="15" refreshError="1"/>
      <sheetData sheetId="16" refreshError="1">
        <row r="49">
          <cell r="F49">
            <v>4052.2</v>
          </cell>
          <cell r="I49">
            <v>4039</v>
          </cell>
          <cell r="K49">
            <v>4052.4000000000005</v>
          </cell>
          <cell r="R49">
            <v>3762.2000000000003</v>
          </cell>
          <cell r="U49">
            <v>3989.2170000000001</v>
          </cell>
          <cell r="AA49">
            <v>1822.56</v>
          </cell>
          <cell r="AB49">
            <v>2671.13</v>
          </cell>
          <cell r="AC49">
            <v>3568.7400000000002</v>
          </cell>
          <cell r="AD49">
            <v>3789</v>
          </cell>
          <cell r="AG49">
            <v>3720</v>
          </cell>
        </row>
        <row r="50">
          <cell r="F50">
            <v>2800</v>
          </cell>
          <cell r="I50">
            <v>2780.7</v>
          </cell>
          <cell r="K50">
            <v>2445.422</v>
          </cell>
          <cell r="R50">
            <v>2377.86</v>
          </cell>
          <cell r="U50">
            <v>2428.56</v>
          </cell>
          <cell r="AA50">
            <v>1171.8399999999999</v>
          </cell>
          <cell r="AB50">
            <v>1744.17</v>
          </cell>
          <cell r="AC50">
            <v>2311.15</v>
          </cell>
          <cell r="AD50">
            <v>2380</v>
          </cell>
          <cell r="AG50">
            <v>2360</v>
          </cell>
        </row>
        <row r="51">
          <cell r="F51">
            <v>46</v>
          </cell>
          <cell r="I51">
            <v>49.8</v>
          </cell>
          <cell r="K51">
            <v>46.13</v>
          </cell>
          <cell r="AA51">
            <v>1.47</v>
          </cell>
          <cell r="AB51">
            <v>1.95</v>
          </cell>
          <cell r="AC51">
            <v>2.4</v>
          </cell>
          <cell r="AD51">
            <v>18</v>
          </cell>
          <cell r="AG51">
            <v>20</v>
          </cell>
        </row>
      </sheetData>
      <sheetData sheetId="17" refreshError="1"/>
      <sheetData sheetId="18" refreshError="1">
        <row r="43">
          <cell r="CA43">
            <v>3603.174</v>
          </cell>
        </row>
        <row r="54">
          <cell r="AC54">
            <v>0</v>
          </cell>
          <cell r="AF54">
            <v>0</v>
          </cell>
          <cell r="AN54">
            <v>5655.0464970462681</v>
          </cell>
          <cell r="BI54">
            <v>6007.360564295609</v>
          </cell>
          <cell r="BW54">
            <v>6980.8837146637543</v>
          </cell>
          <cell r="CJ54">
            <v>6748.2890902531581</v>
          </cell>
        </row>
        <row r="57">
          <cell r="AC57">
            <v>4665</v>
          </cell>
          <cell r="AF57">
            <v>824.7</v>
          </cell>
          <cell r="AN57">
            <v>4444</v>
          </cell>
          <cell r="AO57">
            <v>0</v>
          </cell>
          <cell r="BB57">
            <v>0</v>
          </cell>
          <cell r="BF57">
            <v>0</v>
          </cell>
          <cell r="BI57">
            <v>3976</v>
          </cell>
          <cell r="BS57">
            <v>0</v>
          </cell>
          <cell r="BW57">
            <v>0</v>
          </cell>
        </row>
        <row r="101">
          <cell r="BI101">
            <v>31.52</v>
          </cell>
        </row>
        <row r="109">
          <cell r="AC109">
            <v>10580.935255861641</v>
          </cell>
          <cell r="AF109">
            <v>10649.963852438723</v>
          </cell>
          <cell r="AN109">
            <v>9711.8097209720399</v>
          </cell>
          <cell r="BA109">
            <v>9882.8210023753963</v>
          </cell>
          <cell r="BI109">
            <v>9220.2964819146728</v>
          </cell>
          <cell r="BM109">
            <v>5524.04628127469</v>
          </cell>
          <cell r="BP109">
            <v>7616.3432720983255</v>
          </cell>
          <cell r="BS109">
            <v>10451.462136888651</v>
          </cell>
          <cell r="BW109">
            <v>9839.6176473047071</v>
          </cell>
          <cell r="CJ109">
            <v>9324.1652976000005</v>
          </cell>
        </row>
        <row r="110">
          <cell r="AC110">
            <v>7218.8177829327269</v>
          </cell>
          <cell r="AF110">
            <v>7528.8401683585043</v>
          </cell>
          <cell r="AN110">
            <v>7472.5617749975318</v>
          </cell>
          <cell r="BA110">
            <v>8264.1877359658465</v>
          </cell>
          <cell r="BM110">
            <v>4384.0740877666576</v>
          </cell>
          <cell r="BP110">
            <v>6400.4842678941131</v>
          </cell>
          <cell r="BS110">
            <v>8493.089085223357</v>
          </cell>
          <cell r="BW110">
            <v>8264.6523277909746</v>
          </cell>
          <cell r="CJ110">
            <v>8478.724838709677</v>
          </cell>
        </row>
        <row r="111">
          <cell r="AC111">
            <v>771.14555056512506</v>
          </cell>
          <cell r="AF111">
            <v>2799.1</v>
          </cell>
          <cell r="AN111">
            <v>215.84899999999999</v>
          </cell>
          <cell r="BA111">
            <v>4225</v>
          </cell>
          <cell r="BI111">
            <v>500.53977966101695</v>
          </cell>
          <cell r="BM111">
            <v>1023.45</v>
          </cell>
          <cell r="BP111">
            <v>1643.94</v>
          </cell>
          <cell r="BS111">
            <v>2916.66</v>
          </cell>
          <cell r="BW111">
            <v>2085.6731235154393</v>
          </cell>
        </row>
        <row r="112">
          <cell r="AC112">
            <v>41158.026872560535</v>
          </cell>
          <cell r="AF112">
            <v>40170.590636296118</v>
          </cell>
          <cell r="AN112">
            <v>42088.441456922927</v>
          </cell>
          <cell r="BA112">
            <v>40669.573912052096</v>
          </cell>
          <cell r="BI112">
            <v>47330.74686058973</v>
          </cell>
          <cell r="BM112">
            <v>20218.034140604424</v>
          </cell>
          <cell r="BP112">
            <v>31353.070744366618</v>
          </cell>
          <cell r="BS112">
            <v>41388.385330957142</v>
          </cell>
          <cell r="BW112">
            <v>52080.035515256954</v>
          </cell>
        </row>
        <row r="113">
          <cell r="AC113">
            <v>12373.931019474236</v>
          </cell>
          <cell r="AF113">
            <v>12048.470146075761</v>
          </cell>
          <cell r="AN113">
            <v>12654.653785637802</v>
          </cell>
          <cell r="BA113">
            <v>12190.657894413847</v>
          </cell>
          <cell r="BI113">
            <v>14176.749847993546</v>
          </cell>
          <cell r="BM113">
            <v>6062.3565467803528</v>
          </cell>
          <cell r="BP113">
            <v>9373.407563241024</v>
          </cell>
          <cell r="BS113">
            <v>12410.055851981369</v>
          </cell>
          <cell r="BW113">
            <v>15677.199855356657</v>
          </cell>
        </row>
        <row r="114">
          <cell r="AC114">
            <v>4253.0293007044547</v>
          </cell>
          <cell r="AF114">
            <v>4087.3393910999998</v>
          </cell>
          <cell r="AN114">
            <v>3968.311174693004</v>
          </cell>
          <cell r="BA114">
            <v>5707.19</v>
          </cell>
          <cell r="BI114">
            <v>6985.4283978386675</v>
          </cell>
          <cell r="BM114">
            <v>4515.2094240899987</v>
          </cell>
          <cell r="BP114">
            <v>7061.8548961899996</v>
          </cell>
          <cell r="BS114">
            <v>8877.3599999999988</v>
          </cell>
          <cell r="BW114">
            <v>7687.4405852046175</v>
          </cell>
        </row>
        <row r="115">
          <cell r="AC115">
            <v>18580.748829384705</v>
          </cell>
          <cell r="AF115">
            <v>17222.445808368408</v>
          </cell>
          <cell r="AN115">
            <v>19608.73208525774</v>
          </cell>
          <cell r="BA115">
            <v>18180.397437163068</v>
          </cell>
          <cell r="BI115">
            <v>18675.613963883159</v>
          </cell>
          <cell r="BM115">
            <v>8935.578192981302</v>
          </cell>
          <cell r="BP115">
            <v>13478.886881095266</v>
          </cell>
          <cell r="BS115">
            <v>19418.473271070459</v>
          </cell>
          <cell r="BW115">
            <v>20263.031110224507</v>
          </cell>
        </row>
        <row r="116">
          <cell r="AN116">
            <v>3186.5738414565994</v>
          </cell>
          <cell r="BA116">
            <v>3990.4446315488758</v>
          </cell>
          <cell r="BI116">
            <v>3107.8150351902632</v>
          </cell>
          <cell r="BM116">
            <v>1983.1292005201474</v>
          </cell>
          <cell r="BP116">
            <v>2967.7918456982625</v>
          </cell>
          <cell r="BS116">
            <v>4089.2001366532722</v>
          </cell>
          <cell r="BW116">
            <v>3611.0062217704012</v>
          </cell>
          <cell r="CJ116">
            <v>3612.0164393374689</v>
          </cell>
        </row>
        <row r="117">
          <cell r="AC117">
            <v>9598.7999999999993</v>
          </cell>
          <cell r="AF117">
            <v>14031.870256994307</v>
          </cell>
          <cell r="AN117">
            <v>12924.197100987714</v>
          </cell>
          <cell r="BA117">
            <v>12796.388229879221</v>
          </cell>
          <cell r="BI117">
            <v>9867.4535274623486</v>
          </cell>
          <cell r="BM117">
            <v>6277.8624537463711</v>
          </cell>
          <cell r="BP117">
            <v>9395.4360566501928</v>
          </cell>
          <cell r="BS117">
            <v>12491.245905748247</v>
          </cell>
          <cell r="BW117">
            <v>15932.274304091756</v>
          </cell>
        </row>
        <row r="118">
          <cell r="BI118">
            <v>395.92538655008684</v>
          </cell>
          <cell r="BW118">
            <v>404.91360275906646</v>
          </cell>
          <cell r="CJ118">
            <v>444.98581689171959</v>
          </cell>
        </row>
        <row r="119">
          <cell r="AC119">
            <v>0</v>
          </cell>
          <cell r="AF119">
            <v>0</v>
          </cell>
          <cell r="AN119">
            <v>1269.8</v>
          </cell>
          <cell r="BA119">
            <v>0</v>
          </cell>
          <cell r="BI119">
            <v>1785.8</v>
          </cell>
          <cell r="BM119">
            <v>0</v>
          </cell>
          <cell r="BP119">
            <v>0</v>
          </cell>
          <cell r="BS119">
            <v>0</v>
          </cell>
          <cell r="BW119">
            <v>3771.829999999999</v>
          </cell>
          <cell r="CJ119">
            <v>4704.75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8">
          <cell r="W18">
            <v>370.27199999999999</v>
          </cell>
          <cell r="Z18">
            <v>3728</v>
          </cell>
          <cell r="AB18">
            <v>4498.8</v>
          </cell>
          <cell r="AG18">
            <v>4100.8</v>
          </cell>
          <cell r="AL18">
            <v>3433.81</v>
          </cell>
          <cell r="AM18">
            <v>1893.99</v>
          </cell>
          <cell r="AN18">
            <v>2000.12</v>
          </cell>
          <cell r="AO18">
            <v>4114.47</v>
          </cell>
          <cell r="AP18">
            <v>4510.880000000001</v>
          </cell>
          <cell r="AW18">
            <v>4563.3681000000006</v>
          </cell>
        </row>
        <row r="24">
          <cell r="W24">
            <v>25.787730000000003</v>
          </cell>
          <cell r="Z24">
            <v>0</v>
          </cell>
          <cell r="AB24">
            <v>26.213227545000002</v>
          </cell>
          <cell r="AG24">
            <v>27.1</v>
          </cell>
          <cell r="AL24">
            <v>0</v>
          </cell>
          <cell r="AM24">
            <v>0</v>
          </cell>
          <cell r="AP24">
            <v>29.810000000000002</v>
          </cell>
          <cell r="AW24">
            <v>30.842750000000002</v>
          </cell>
        </row>
        <row r="30">
          <cell r="W30">
            <v>70.099999999999994</v>
          </cell>
          <cell r="Z30">
            <v>75.599999999999994</v>
          </cell>
          <cell r="AB30">
            <v>84.2</v>
          </cell>
          <cell r="AG30">
            <v>88.273440000000008</v>
          </cell>
          <cell r="AL30">
            <v>83.13</v>
          </cell>
          <cell r="AM30">
            <v>41.58</v>
          </cell>
          <cell r="AN30">
            <v>62.37</v>
          </cell>
          <cell r="AO30">
            <v>83.16</v>
          </cell>
          <cell r="AP30">
            <v>97.100784000000019</v>
          </cell>
          <cell r="AW30">
            <v>97.091500000000011</v>
          </cell>
        </row>
        <row r="41">
          <cell r="W41">
            <v>0</v>
          </cell>
          <cell r="Z41">
            <v>128</v>
          </cell>
          <cell r="AB41">
            <v>223.6</v>
          </cell>
          <cell r="AG41">
            <v>128</v>
          </cell>
          <cell r="AL41">
            <v>42.01</v>
          </cell>
          <cell r="AM41">
            <v>22.5</v>
          </cell>
          <cell r="AN41">
            <v>33.75</v>
          </cell>
          <cell r="AO41">
            <v>45</v>
          </cell>
          <cell r="AP41">
            <v>140.80000000000001</v>
          </cell>
          <cell r="AW41">
            <v>140.80000000000001</v>
          </cell>
        </row>
      </sheetData>
      <sheetData sheetId="28" refreshError="1"/>
      <sheetData sheetId="29" refreshError="1">
        <row r="16">
          <cell r="W16">
            <v>44.861193921699339</v>
          </cell>
          <cell r="AA16">
            <v>94.03</v>
          </cell>
          <cell r="AD16">
            <v>55.588723045389983</v>
          </cell>
          <cell r="AK16">
            <v>53.82</v>
          </cell>
          <cell r="AS16">
            <v>58.841926999786011</v>
          </cell>
          <cell r="AY16">
            <v>33.28</v>
          </cell>
          <cell r="BB16">
            <v>35.11</v>
          </cell>
          <cell r="BE16">
            <v>61.218400000000003</v>
          </cell>
          <cell r="BH16">
            <v>70.179290499999993</v>
          </cell>
          <cell r="BY16">
            <v>72.532239999999987</v>
          </cell>
        </row>
        <row r="20">
          <cell r="W20">
            <v>83.371140253529404</v>
          </cell>
          <cell r="AA20">
            <v>6.61</v>
          </cell>
          <cell r="AD20">
            <v>0</v>
          </cell>
          <cell r="AK20">
            <v>80.489999999999995</v>
          </cell>
          <cell r="AS20">
            <v>3.9565508807590932</v>
          </cell>
          <cell r="AY20">
            <v>18.45</v>
          </cell>
          <cell r="BB20">
            <v>23.1</v>
          </cell>
          <cell r="BE20">
            <v>23.570499999999999</v>
          </cell>
          <cell r="BH20">
            <v>95.199811080000003</v>
          </cell>
          <cell r="BY20">
            <v>4.8799489999999999</v>
          </cell>
        </row>
        <row r="23">
          <cell r="W23">
            <v>110.6002136256845</v>
          </cell>
          <cell r="AA23">
            <v>182.16</v>
          </cell>
          <cell r="AD23">
            <v>114.67024125550627</v>
          </cell>
          <cell r="AK23">
            <v>85.36</v>
          </cell>
          <cell r="AS23">
            <v>105.40282019021265</v>
          </cell>
          <cell r="AY23">
            <v>38.1</v>
          </cell>
          <cell r="BB23">
            <v>56.76</v>
          </cell>
          <cell r="BE23">
            <v>77.455199999999991</v>
          </cell>
          <cell r="BH23">
            <v>114.28299999999999</v>
          </cell>
          <cell r="BY23">
            <v>126.91915151855939</v>
          </cell>
        </row>
      </sheetData>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Титул"/>
      <sheetName val="6.ПП"/>
      <sheetName val="ПЗ"/>
      <sheetName val="7и8.Кальк+ДДС"/>
      <sheetName val="9.БВП"/>
      <sheetName val="10.БОПР"/>
      <sheetName val="11.БОХР"/>
      <sheetName val="Непромышленная группа"/>
      <sheetName val="Бюджет прямых НР и НГ"/>
      <sheetName val="22.План ДДС по накладным"/>
      <sheetName val="18.Зарплата "/>
      <sheetName val="15.Инвестиции"/>
      <sheetName val="16.Кредиты"/>
      <sheetName val="17.Депозиты"/>
      <sheetName val="12.БДР"/>
      <sheetName val="14.БДДС"/>
      <sheetName val="13.Сегм"/>
    </sheetNames>
    <sheetDataSet>
      <sheetData sheetId="0">
        <row r="2">
          <cell r="M2">
            <v>2012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README"/>
      <sheetName val="Титул"/>
      <sheetName val="Список"/>
      <sheetName val="ПП"/>
      <sheetName val="ПЗ"/>
      <sheetName val="План произв-ва"/>
      <sheetName val="Сегм"/>
      <sheetName val="БДР"/>
      <sheetName val="БДДС"/>
      <sheetName val="Кредиты"/>
      <sheetName val="Депозиты"/>
      <sheetName val="Зпл"/>
      <sheetName val="БВП"/>
      <sheetName val="БОПР"/>
      <sheetName val="БОХР"/>
      <sheetName val="НГ"/>
      <sheetName val="Бюджет прямых НР и НГ"/>
      <sheetName val="План ДДС по накладным"/>
      <sheetName val="АГРЕГ"/>
      <sheetName val="распред ЗПЛ БДДС"/>
      <sheetName val="Контроли"/>
      <sheetName val="ОУ0"/>
      <sheetName val="ОУ1"/>
      <sheetName val="ОУ2"/>
      <sheetName val="ОУ3"/>
      <sheetName val="ОУ4"/>
      <sheetName val="ОУ5"/>
      <sheetName val="ОУ6"/>
      <sheetName val="ОУ7"/>
      <sheetName val="ОУ8"/>
      <sheetName val="ОУ9"/>
      <sheetName val="ОУ10"/>
      <sheetName val="ОУ11"/>
      <sheetName val="ОУ12"/>
      <sheetName val="ОУ13"/>
      <sheetName val="ОУ14"/>
      <sheetName val="ОУ15"/>
      <sheetName val="ОУ16"/>
      <sheetName val="ОУ17"/>
      <sheetName val="ОУ18"/>
      <sheetName val="ОУ19"/>
      <sheetName val="ОУ20"/>
      <sheetName val="ОУ21"/>
      <sheetName val="ОУ22"/>
      <sheetName val="ОУ23"/>
      <sheetName val="ОУ24"/>
      <sheetName val="ОУ25"/>
      <sheetName val="ОУ26"/>
      <sheetName val="ОУ27"/>
      <sheetName val="ОУ28"/>
      <sheetName val="ОУ29"/>
      <sheetName val="ОУ30"/>
      <sheetName val="ОУ31"/>
      <sheetName val="ОУ32"/>
      <sheetName val="ОУ33"/>
      <sheetName val="ОУ34"/>
      <sheetName val="ОУ35"/>
      <sheetName val="ОУ36"/>
      <sheetName val="ОУ37"/>
      <sheetName val="ОУ38"/>
      <sheetName val="ОУ39"/>
      <sheetName val="ОУ40"/>
      <sheetName val="ОУ41"/>
      <sheetName val="ОУ42"/>
      <sheetName val="ОУ43"/>
      <sheetName val="ОУ44"/>
      <sheetName val="ОУ45"/>
      <sheetName val="ОУ46"/>
      <sheetName val="ОУ47"/>
      <sheetName val="ОУ48"/>
      <sheetName val="ОУ49"/>
      <sheetName val="СВОД_ГОЗ"/>
      <sheetName val="СВОД_ВТС"/>
      <sheetName val="СВОД_ГП"/>
      <sheetName val="СВОД_Прочее"/>
      <sheetName val="СВОД_Общий"/>
      <sheetName val="Инвестиции (1)"/>
      <sheetName val="Инвестиции (2)"/>
      <sheetName val="Инвестиции (3)"/>
      <sheetName val="Инвестиции (4)"/>
      <sheetName val="Инвестиции (5)"/>
      <sheetName val="Распред БОХР"/>
      <sheetName val="Распред БОПР(1)"/>
      <sheetName val="Распред БОПР(2)"/>
    </sheetNames>
    <sheetDataSet>
      <sheetData sheetId="0"/>
      <sheetData sheetId="1"/>
      <sheetData sheetId="2"/>
      <sheetData sheetId="3" refreshError="1"/>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доходы-2012"/>
      <sheetName val="расходы-2012"/>
      <sheetName val="рез. деят. в УЭиЦ"/>
      <sheetName val="в мониторинг"/>
      <sheetName val="Доходы -вып.плана"/>
      <sheetName val="Субсидии"/>
      <sheetName val="Акт сверки по субсидиям"/>
      <sheetName val="Данные для субсидии"/>
      <sheetName val="оплаченные счета"/>
      <sheetName val="объёмы"/>
      <sheetName val="Отчет по объемам в Аг."/>
      <sheetName val="распределение январь по бухг."/>
      <sheetName val="распределение"/>
      <sheetName val="прочие расходы"/>
      <sheetName val="план-факт прочие"/>
      <sheetName val="прочие расходы ожид"/>
      <sheetName val="прочие расходы в аг"/>
      <sheetName val="Сводная по мат. всп."/>
      <sheetName val="отчёт"/>
      <sheetName val="цеховые расходы"/>
      <sheetName val="план -факт цеховые "/>
      <sheetName val="цеховые расходы ожид"/>
      <sheetName val="цеховые расходы в аг."/>
      <sheetName val="расшифровка"/>
      <sheetName val="нараст. итогом"/>
      <sheetName val="ЗП и резервы"/>
      <sheetName val="ЗП (12мес.)"/>
      <sheetName val="отчет по цех."/>
      <sheetName val="РФ факт"/>
      <sheetName val="РФ ожид.факт "/>
      <sheetName val="мат всп. за 3 года  в Агенство "/>
      <sheetName val="план"/>
      <sheetName val="22-жкх"/>
      <sheetName val="Амортиз.отч."/>
      <sheetName val="нормативы расхода"/>
      <sheetName val="нормативы расхода в Агентство"/>
      <sheetName val="ж.д тариф"/>
      <sheetName val="сводная по расходам"/>
      <sheetName val="свод расх ожид. всего"/>
      <sheetName val="свод расх ожид. вода"/>
      <sheetName val="свод расх ожид. стоки"/>
      <sheetName val="отчет в ОСК ожид"/>
      <sheetName val="расходы в аг."/>
      <sheetName val="Запрос ПЭО"/>
      <sheetName val="Сводная  ген.д."/>
      <sheetName val="Вода  в Агенство 1 квартал"/>
      <sheetName val="Вода  в Агенство 1 полугодие"/>
      <sheetName val="Вода  в Агенство 9 мес."/>
      <sheetName val="Вода  в Агенство год"/>
      <sheetName val="Неоч. в Агентство 1 квартал "/>
      <sheetName val="Неоч. в Агентство 1 полугодие"/>
      <sheetName val="Неоч. в Агентство 9 мес."/>
      <sheetName val="Неоч. в Агентство год"/>
      <sheetName val="неоч. 1,2,3,4 квартал"/>
      <sheetName val="Стоки  в  Агенство  1квартал"/>
      <sheetName val="Стоки  в  Агенство  1 полугодие"/>
      <sheetName val="Стоки  в  Агенство  9 мес. "/>
      <sheetName val="Стоки  в  Агенство за год"/>
      <sheetName val="Амортизация и КР до 2022"/>
      <sheetName val="Фин. рез. запрос Аг -27.02.2012"/>
      <sheetName val="Данные для ОСК без формул"/>
      <sheetName val="отчет в ОСК "/>
      <sheetName val="отпр. ОСК"/>
      <sheetName val="отчет Калькул. в ОСК"/>
      <sheetName val="отпр.Калькул. в ОСК"/>
      <sheetName val="Ожид.доходы "/>
      <sheetName val="Показатели по премированию"/>
      <sheetName val="Лист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Объемы в."/>
      <sheetName val="Объемы с."/>
      <sheetName val="Доходы "/>
      <sheetName val=" Расходы "/>
      <sheetName val="Прибыль2"/>
      <sheetName val="Прибыль1"/>
      <sheetName val="осн.материалы "/>
      <sheetName val="реагенты"/>
      <sheetName val="вспом.матер. "/>
      <sheetName val="электроэнергия"/>
      <sheetName val="теплоэнергия"/>
      <sheetName val="Зарплата"/>
      <sheetName val="ТПП  "/>
      <sheetName val="РФ  "/>
      <sheetName val="общеэксп."/>
      <sheetName val=" цеховые"/>
      <sheetName val=" прочие"/>
      <sheetName val="Повыш.эфф.в"/>
      <sheetName val="Повыш.эфф.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Инструкция"/>
      <sheetName val="Титульный"/>
      <sheetName val="Список листов"/>
      <sheetName val="ХВС цены"/>
      <sheetName val="ХВС характеристики"/>
      <sheetName val="ХВС инвестиции"/>
      <sheetName val="ХВС доступ"/>
      <sheetName val="ХВС показатели"/>
      <sheetName val="Проверка"/>
      <sheetName val="REESTR_ORG"/>
      <sheetName val="REESTR_TEMP"/>
      <sheetName val="REESTR"/>
      <sheetName val="TEHSHEET"/>
      <sheetName val="tech"/>
      <sheetName val="REESTR_START"/>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9">
          <cell r="B19" t="str">
            <v>Оказание услуг в сфере водоснабжения</v>
          </cell>
        </row>
        <row r="20">
          <cell r="B20" t="str">
            <v>Оказание услуг в сфере водоснабжения и очистки сточных вод</v>
          </cell>
        </row>
        <row r="21">
          <cell r="B21" t="str">
            <v>Транспортировка воды</v>
          </cell>
        </row>
        <row r="22">
          <cell r="B22" t="str">
            <v>Оказание услуг в сфере водоснабжения и транспортировка воды</v>
          </cell>
        </row>
        <row r="23">
          <cell r="B23" t="str">
            <v>Оказание услуг в сфере водоснабжения и очистки сточных вод, транспортировка воды</v>
          </cell>
        </row>
      </sheetData>
      <sheetData sheetId="13"/>
      <sheetData sheetId="14"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Нормат"/>
      <sheetName val="расчет (РТВ)"/>
    </sheetNames>
    <sheetDataSet>
      <sheetData sheetId="0">
        <row r="12">
          <cell r="J12">
            <v>1990000</v>
          </cell>
        </row>
        <row r="23">
          <cell r="J23">
            <v>46066000</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AL25"/>
  <sheetViews>
    <sheetView tabSelected="1" workbookViewId="0">
      <selection activeCell="J9" sqref="J9"/>
    </sheetView>
  </sheetViews>
  <sheetFormatPr defaultRowHeight="12.75"/>
  <cols>
    <col min="1" max="1" width="45.85546875" customWidth="1"/>
    <col min="2" max="2" width="14.42578125" customWidth="1"/>
    <col min="3" max="3" width="28.5703125" customWidth="1"/>
  </cols>
  <sheetData>
    <row r="1" spans="1:38">
      <c r="A1" s="19"/>
      <c r="B1" s="19"/>
      <c r="C1" s="38" t="s">
        <v>210</v>
      </c>
    </row>
    <row r="2" spans="1:38">
      <c r="A2" s="19"/>
      <c r="B2" s="19"/>
      <c r="C2" s="38"/>
    </row>
    <row r="3" spans="1:38">
      <c r="A3" s="19"/>
      <c r="B3" s="19"/>
      <c r="C3" s="39" t="s">
        <v>17</v>
      </c>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row>
    <row r="4" spans="1:38">
      <c r="A4" s="19"/>
      <c r="B4" s="19"/>
      <c r="C4" s="498" t="s">
        <v>114</v>
      </c>
      <c r="D4" s="79"/>
      <c r="E4" s="79"/>
      <c r="F4" s="79"/>
      <c r="G4" s="79"/>
      <c r="H4" s="79"/>
      <c r="I4" s="79"/>
      <c r="J4" s="79"/>
      <c r="K4" s="79"/>
      <c r="L4" s="79"/>
      <c r="M4" s="79"/>
      <c r="N4" s="79"/>
      <c r="O4" s="79"/>
      <c r="P4" s="79"/>
      <c r="Q4" s="79"/>
      <c r="R4" s="79"/>
      <c r="S4" s="79"/>
      <c r="T4" s="79"/>
      <c r="U4" s="79"/>
      <c r="V4" s="79"/>
      <c r="W4" s="79"/>
      <c r="X4" s="79"/>
      <c r="Y4" s="79"/>
      <c r="Z4" s="79"/>
      <c r="AA4" s="79"/>
      <c r="AB4" s="79"/>
      <c r="AC4" s="79"/>
      <c r="AD4" s="79"/>
      <c r="AE4" s="79"/>
      <c r="AF4" s="79"/>
      <c r="AG4" s="79"/>
      <c r="AH4" s="79"/>
      <c r="AI4" s="79"/>
    </row>
    <row r="5" spans="1:38" ht="12" customHeight="1">
      <c r="A5" s="19"/>
      <c r="B5" s="19"/>
      <c r="C5" s="39" t="s">
        <v>115</v>
      </c>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row>
    <row r="6" spans="1:38">
      <c r="A6" s="19"/>
      <c r="B6" s="19"/>
      <c r="C6" s="39" t="s">
        <v>5</v>
      </c>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row>
    <row r="7" spans="1:38">
      <c r="A7" s="19"/>
      <c r="B7" s="19"/>
      <c r="C7" s="39"/>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row>
    <row r="8" spans="1:38">
      <c r="A8" s="19"/>
      <c r="B8" s="19"/>
      <c r="C8" s="38"/>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row>
    <row r="9" spans="1:38" ht="48" customHeight="1">
      <c r="A9" s="499" t="s">
        <v>349</v>
      </c>
      <c r="B9" s="500"/>
      <c r="C9" s="500"/>
      <c r="D9" s="75"/>
      <c r="E9" s="75"/>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row>
    <row r="10" spans="1:38" ht="19.5" customHeight="1">
      <c r="A10" s="19"/>
      <c r="B10" s="19"/>
      <c r="C10" s="19"/>
    </row>
    <row r="11" spans="1:38" ht="49.5" customHeight="1">
      <c r="A11" s="501" t="s">
        <v>209</v>
      </c>
      <c r="B11" s="502" t="s">
        <v>211</v>
      </c>
      <c r="C11" s="503"/>
    </row>
    <row r="12" spans="1:38" ht="42" customHeight="1">
      <c r="A12" s="501" t="s">
        <v>208</v>
      </c>
      <c r="B12" s="502" t="s">
        <v>207</v>
      </c>
      <c r="C12" s="503"/>
    </row>
    <row r="13" spans="1:38" ht="42" customHeight="1">
      <c r="A13" s="501" t="s">
        <v>206</v>
      </c>
      <c r="B13" s="502" t="s">
        <v>350</v>
      </c>
      <c r="C13" s="503"/>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7"/>
    </row>
    <row r="14" spans="1:38" ht="42" customHeight="1">
      <c r="A14" s="501" t="s">
        <v>205</v>
      </c>
      <c r="B14" s="502" t="s">
        <v>212</v>
      </c>
      <c r="C14" s="503"/>
      <c r="F14" s="16"/>
      <c r="G14" s="16"/>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7"/>
    </row>
    <row r="15" spans="1:38" ht="48.75" customHeight="1">
      <c r="A15" s="501" t="s">
        <v>204</v>
      </c>
      <c r="B15" s="502" t="s">
        <v>213</v>
      </c>
      <c r="C15" s="503"/>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row>
    <row r="16" spans="1:38" ht="63" customHeight="1">
      <c r="A16" s="501" t="s">
        <v>203</v>
      </c>
      <c r="B16" s="502" t="s">
        <v>202</v>
      </c>
      <c r="C16" s="503"/>
      <c r="F16" s="77"/>
      <c r="G16" s="77"/>
      <c r="H16" s="77"/>
      <c r="I16" s="77"/>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row>
    <row r="17" spans="1:38" ht="42" customHeight="1">
      <c r="A17" s="501" t="s">
        <v>201</v>
      </c>
      <c r="B17" s="502" t="s">
        <v>214</v>
      </c>
      <c r="C17" s="503"/>
      <c r="F17" s="77"/>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row>
    <row r="18" spans="1:38" ht="64.5" customHeight="1">
      <c r="A18" s="501" t="s">
        <v>200</v>
      </c>
      <c r="B18" s="502" t="s">
        <v>199</v>
      </c>
      <c r="C18" s="503"/>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row>
    <row r="19" spans="1:38" ht="67.5" customHeight="1">
      <c r="A19" s="501" t="s">
        <v>198</v>
      </c>
      <c r="B19" s="502" t="s">
        <v>351</v>
      </c>
      <c r="C19" s="503"/>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row>
    <row r="20" spans="1:38" ht="47.25" customHeight="1">
      <c r="A20" s="501" t="s">
        <v>197</v>
      </c>
      <c r="B20" s="502" t="s">
        <v>196</v>
      </c>
      <c r="C20" s="503"/>
    </row>
    <row r="21" spans="1:38" ht="47.25" customHeight="1">
      <c r="A21" s="501" t="s">
        <v>195</v>
      </c>
      <c r="B21" s="502" t="s">
        <v>194</v>
      </c>
      <c r="C21" s="503"/>
    </row>
    <row r="22" spans="1:38" ht="42" customHeight="1">
      <c r="A22" s="501" t="s">
        <v>193</v>
      </c>
      <c r="B22" s="504" t="s">
        <v>192</v>
      </c>
      <c r="C22" s="505"/>
    </row>
    <row r="23" spans="1:38" ht="42" customHeight="1">
      <c r="A23" s="501" t="s">
        <v>191</v>
      </c>
      <c r="B23" s="502" t="s">
        <v>215</v>
      </c>
      <c r="C23" s="503"/>
    </row>
    <row r="24" spans="1:38" ht="52.5" customHeight="1">
      <c r="A24" s="501" t="s">
        <v>190</v>
      </c>
      <c r="B24" s="502" t="s">
        <v>216</v>
      </c>
      <c r="C24" s="503"/>
    </row>
    <row r="25" spans="1:38" ht="51.75" customHeight="1">
      <c r="A25" s="501" t="s">
        <v>189</v>
      </c>
      <c r="B25" s="502" t="s">
        <v>188</v>
      </c>
      <c r="C25" s="503"/>
    </row>
  </sheetData>
  <mergeCells count="16">
    <mergeCell ref="B22:C22"/>
    <mergeCell ref="B23:C23"/>
    <mergeCell ref="B24:C24"/>
    <mergeCell ref="B25:C25"/>
    <mergeCell ref="B16:C16"/>
    <mergeCell ref="B17:C17"/>
    <mergeCell ref="B18:C18"/>
    <mergeCell ref="B19:C19"/>
    <mergeCell ref="B20:C20"/>
    <mergeCell ref="B21:C21"/>
    <mergeCell ref="B15:C15"/>
    <mergeCell ref="A9:C9"/>
    <mergeCell ref="B11:C11"/>
    <mergeCell ref="B12:C12"/>
    <mergeCell ref="B13:C13"/>
    <mergeCell ref="B14:C14"/>
  </mergeCells>
  <printOptions horizontalCentered="1" verticalCentered="1"/>
  <pageMargins left="0.31496062992125984" right="0.31496062992125984" top="0.35433070866141736" bottom="0.35433070866141736" header="0" footer="0"/>
  <pageSetup paperSize="9" fitToHeight="2" orientation="portrait" r:id="rId1"/>
</worksheet>
</file>

<file path=xl/worksheets/sheet2.xml><?xml version="1.0" encoding="utf-8"?>
<worksheet xmlns="http://schemas.openxmlformats.org/spreadsheetml/2006/main" xmlns:r="http://schemas.openxmlformats.org/officeDocument/2006/relationships">
  <sheetPr>
    <tabColor rgb="FFFFFF00"/>
    <pageSetUpPr fitToPage="1"/>
  </sheetPr>
  <dimension ref="A1:AB44"/>
  <sheetViews>
    <sheetView zoomScale="80" zoomScaleNormal="80" zoomScaleSheetLayoutView="100" workbookViewId="0">
      <selection sqref="A1:T44"/>
    </sheetView>
  </sheetViews>
  <sheetFormatPr defaultColWidth="0.85546875" defaultRowHeight="12.75" customHeight="1"/>
  <cols>
    <col min="1" max="1" width="5.7109375" style="1" customWidth="1"/>
    <col min="2" max="2" width="29.85546875" style="1" customWidth="1"/>
    <col min="3" max="3" width="30.28515625" style="1" customWidth="1"/>
    <col min="4" max="4" width="25.5703125" style="1" customWidth="1"/>
    <col min="5" max="5" width="11.85546875" style="1" customWidth="1"/>
    <col min="6" max="6" width="7.140625" style="1" customWidth="1"/>
    <col min="7" max="8" width="8.5703125" style="1" customWidth="1"/>
    <col min="9" max="9" width="9.42578125" style="1" customWidth="1"/>
    <col min="10" max="10" width="9.5703125" style="1" customWidth="1"/>
    <col min="11" max="11" width="10.7109375" style="1" customWidth="1"/>
    <col min="12" max="12" width="9.28515625" style="1" customWidth="1"/>
    <col min="13" max="14" width="9.42578125" style="1" customWidth="1"/>
    <col min="15" max="18" width="9.140625" style="1" customWidth="1"/>
    <col min="19" max="19" width="11.140625" style="1" customWidth="1"/>
    <col min="20" max="20" width="0.85546875" style="85"/>
    <col min="21" max="21" width="0.85546875" style="1"/>
    <col min="22" max="22" width="65.140625" style="1" customWidth="1"/>
    <col min="23" max="16384" width="0.85546875" style="1"/>
  </cols>
  <sheetData>
    <row r="1" spans="1:20" s="5" customFormat="1" ht="16.5" customHeight="1">
      <c r="A1" s="16" t="s">
        <v>98</v>
      </c>
      <c r="B1" s="16"/>
      <c r="C1" s="16"/>
      <c r="D1" s="16"/>
      <c r="I1" s="16"/>
      <c r="J1" s="16"/>
      <c r="K1" s="16"/>
      <c r="L1" s="16"/>
      <c r="M1" s="16"/>
      <c r="N1" s="16"/>
      <c r="O1" s="16"/>
      <c r="P1" s="16"/>
      <c r="Q1" s="16"/>
      <c r="R1" s="16"/>
      <c r="S1" s="167" t="s">
        <v>99</v>
      </c>
      <c r="T1" s="168"/>
    </row>
    <row r="2" spans="1:20" s="5" customFormat="1" ht="10.5" customHeight="1">
      <c r="A2" s="16"/>
      <c r="B2" s="16"/>
      <c r="C2" s="16"/>
      <c r="D2" s="16"/>
      <c r="I2" s="16"/>
      <c r="J2" s="16"/>
      <c r="K2" s="16"/>
      <c r="L2" s="16"/>
      <c r="M2" s="16"/>
      <c r="N2" s="16"/>
      <c r="O2" s="16"/>
      <c r="P2" s="16"/>
      <c r="Q2" s="16"/>
      <c r="R2" s="16"/>
      <c r="S2" s="167"/>
      <c r="T2" s="168"/>
    </row>
    <row r="3" spans="1:20" s="5" customFormat="1" ht="15" customHeight="1">
      <c r="A3" s="33"/>
      <c r="B3" s="33"/>
      <c r="C3" s="33"/>
      <c r="D3" s="33"/>
      <c r="E3" s="1"/>
      <c r="F3" s="76"/>
      <c r="G3" s="76"/>
      <c r="H3" s="76"/>
      <c r="I3" s="169"/>
      <c r="J3" s="40"/>
      <c r="K3" s="40"/>
      <c r="L3" s="170"/>
      <c r="M3" s="326" t="s">
        <v>17</v>
      </c>
      <c r="N3" s="327"/>
      <c r="O3" s="327"/>
      <c r="P3" s="327"/>
      <c r="Q3" s="327"/>
      <c r="R3" s="327"/>
      <c r="S3" s="327"/>
      <c r="T3" s="168"/>
    </row>
    <row r="4" spans="1:20" s="5" customFormat="1" ht="15" customHeight="1">
      <c r="A4" s="33"/>
      <c r="B4" s="33"/>
      <c r="C4" s="33"/>
      <c r="D4" s="171"/>
      <c r="E4" s="1"/>
      <c r="F4" s="77"/>
      <c r="G4" s="77"/>
      <c r="H4" s="77"/>
      <c r="I4" s="169"/>
      <c r="J4" s="40"/>
      <c r="K4" s="40"/>
      <c r="L4" s="170"/>
      <c r="M4" s="326" t="s">
        <v>114</v>
      </c>
      <c r="N4" s="327"/>
      <c r="O4" s="327"/>
      <c r="P4" s="327"/>
      <c r="Q4" s="327"/>
      <c r="R4" s="327"/>
      <c r="S4" s="327"/>
      <c r="T4" s="168"/>
    </row>
    <row r="5" spans="1:20" s="5" customFormat="1" ht="21.75" customHeight="1">
      <c r="A5" s="33"/>
      <c r="B5" s="169"/>
      <c r="C5" s="169"/>
      <c r="D5" s="33"/>
      <c r="E5" s="1"/>
      <c r="F5" s="172"/>
      <c r="G5" s="172"/>
      <c r="H5" s="172"/>
      <c r="I5" s="169"/>
      <c r="J5" s="40"/>
      <c r="K5" s="40"/>
      <c r="L5" s="170"/>
      <c r="M5" s="326" t="s">
        <v>116</v>
      </c>
      <c r="N5" s="327"/>
      <c r="O5" s="327"/>
      <c r="P5" s="327"/>
      <c r="Q5" s="327"/>
      <c r="R5" s="327"/>
      <c r="S5" s="327"/>
      <c r="T5" s="168"/>
    </row>
    <row r="6" spans="1:20" s="5" customFormat="1" ht="15" customHeight="1">
      <c r="A6" s="33"/>
      <c r="B6" s="33"/>
      <c r="C6" s="33"/>
      <c r="D6" s="33"/>
      <c r="E6" s="1"/>
      <c r="F6" s="76"/>
      <c r="G6" s="76"/>
      <c r="H6" s="76"/>
      <c r="I6" s="169"/>
      <c r="J6" s="40"/>
      <c r="K6" s="40"/>
      <c r="L6" s="170"/>
      <c r="M6" s="326" t="s">
        <v>5</v>
      </c>
      <c r="N6" s="327"/>
      <c r="O6" s="327"/>
      <c r="P6" s="327"/>
      <c r="Q6" s="327"/>
      <c r="R6" s="327"/>
      <c r="S6" s="327"/>
      <c r="T6" s="168"/>
    </row>
    <row r="7" spans="1:20" s="5" customFormat="1" ht="10.5" customHeight="1">
      <c r="A7" s="18"/>
      <c r="B7" s="18"/>
      <c r="C7" s="18"/>
      <c r="D7" s="18"/>
      <c r="E7" s="1"/>
      <c r="F7" s="76"/>
      <c r="G7" s="76"/>
      <c r="H7" s="76"/>
      <c r="I7" s="18"/>
      <c r="J7" s="18"/>
      <c r="K7" s="18"/>
      <c r="L7" s="18"/>
      <c r="M7" s="18"/>
      <c r="N7" s="18"/>
      <c r="O7" s="18"/>
      <c r="P7" s="18"/>
      <c r="Q7" s="18"/>
      <c r="R7" s="18"/>
      <c r="S7" s="18"/>
      <c r="T7" s="168"/>
    </row>
    <row r="8" spans="1:20" s="2" customFormat="1" ht="19.5" customHeight="1">
      <c r="A8" s="328" t="s">
        <v>92</v>
      </c>
      <c r="B8" s="328"/>
      <c r="C8" s="328"/>
      <c r="D8" s="328"/>
      <c r="E8" s="328"/>
      <c r="F8" s="328"/>
      <c r="G8" s="328"/>
      <c r="H8" s="328"/>
      <c r="I8" s="328"/>
      <c r="J8" s="328"/>
      <c r="K8" s="328"/>
      <c r="L8" s="328"/>
      <c r="M8" s="328"/>
      <c r="N8" s="328"/>
      <c r="O8" s="328"/>
      <c r="P8" s="328"/>
      <c r="Q8" s="328"/>
      <c r="R8" s="328"/>
      <c r="S8" s="328"/>
      <c r="T8" s="173"/>
    </row>
    <row r="9" spans="1:20" s="2" customFormat="1" ht="15.75">
      <c r="A9" s="324" t="s">
        <v>352</v>
      </c>
      <c r="B9" s="325"/>
      <c r="C9" s="325"/>
      <c r="D9" s="325"/>
      <c r="E9" s="325"/>
      <c r="F9" s="325"/>
      <c r="G9" s="325"/>
      <c r="H9" s="325"/>
      <c r="I9" s="325"/>
      <c r="J9" s="325"/>
      <c r="K9" s="325"/>
      <c r="L9" s="325"/>
      <c r="M9" s="325"/>
      <c r="N9" s="325"/>
      <c r="O9" s="325"/>
      <c r="P9" s="325"/>
      <c r="Q9" s="325"/>
      <c r="R9" s="325"/>
      <c r="S9" s="325"/>
      <c r="T9" s="173"/>
    </row>
    <row r="10" spans="1:20" s="2" customFormat="1" ht="15.75">
      <c r="A10" s="174"/>
      <c r="B10" s="169"/>
      <c r="C10" s="169"/>
      <c r="D10" s="169"/>
      <c r="E10" s="175"/>
      <c r="F10" s="175"/>
      <c r="G10" s="175"/>
      <c r="H10" s="175"/>
      <c r="I10" s="169"/>
      <c r="J10" s="169"/>
      <c r="K10" s="169"/>
      <c r="L10" s="169"/>
      <c r="M10" s="169"/>
      <c r="N10" s="169"/>
      <c r="O10" s="169"/>
      <c r="P10" s="169"/>
      <c r="Q10" s="169"/>
      <c r="R10" s="169"/>
      <c r="S10" s="169"/>
      <c r="T10" s="173"/>
    </row>
    <row r="11" spans="1:20" s="2" customFormat="1" ht="15.75">
      <c r="A11" s="324" t="s">
        <v>218</v>
      </c>
      <c r="B11" s="332"/>
      <c r="C11" s="332"/>
      <c r="D11" s="332"/>
      <c r="E11" s="332"/>
      <c r="F11" s="332"/>
      <c r="G11" s="332"/>
      <c r="H11" s="332"/>
      <c r="I11" s="332"/>
      <c r="J11" s="332"/>
      <c r="K11" s="332"/>
      <c r="L11" s="332"/>
      <c r="M11" s="332"/>
      <c r="N11" s="332"/>
      <c r="O11" s="332"/>
      <c r="P11" s="332"/>
      <c r="Q11" s="332"/>
      <c r="R11" s="332"/>
      <c r="S11" s="332"/>
      <c r="T11" s="173"/>
    </row>
    <row r="12" spans="1:20" s="6" customFormat="1" ht="10.5" customHeight="1">
      <c r="A12" s="176"/>
      <c r="B12" s="176"/>
      <c r="C12" s="176"/>
      <c r="D12" s="176"/>
      <c r="E12" s="177"/>
      <c r="F12" s="177"/>
      <c r="G12" s="177"/>
      <c r="H12" s="177"/>
      <c r="I12" s="176"/>
      <c r="J12" s="176"/>
      <c r="K12" s="176"/>
      <c r="L12" s="176"/>
      <c r="M12" s="176"/>
      <c r="N12" s="176"/>
      <c r="O12" s="176"/>
      <c r="P12" s="176"/>
      <c r="Q12" s="176"/>
      <c r="R12" s="176"/>
      <c r="S12" s="176"/>
      <c r="T12" s="178"/>
    </row>
    <row r="13" spans="1:20" s="4" customFormat="1" ht="29.25" customHeight="1">
      <c r="A13" s="333" t="s">
        <v>0</v>
      </c>
      <c r="B13" s="333" t="s">
        <v>3</v>
      </c>
      <c r="C13" s="333" t="s">
        <v>9</v>
      </c>
      <c r="D13" s="333" t="s">
        <v>8</v>
      </c>
      <c r="E13" s="334" t="s">
        <v>1</v>
      </c>
      <c r="F13" s="335"/>
      <c r="G13" s="335"/>
      <c r="H13" s="336"/>
      <c r="I13" s="337" t="s">
        <v>6</v>
      </c>
      <c r="J13" s="337" t="s">
        <v>7</v>
      </c>
      <c r="K13" s="339" t="s">
        <v>427</v>
      </c>
      <c r="L13" s="339"/>
      <c r="M13" s="339"/>
      <c r="N13" s="339"/>
      <c r="O13" s="339"/>
      <c r="P13" s="339"/>
      <c r="Q13" s="339"/>
      <c r="R13" s="339"/>
      <c r="S13" s="339"/>
      <c r="T13" s="179"/>
    </row>
    <row r="14" spans="1:20" s="4" customFormat="1" ht="9" customHeight="1">
      <c r="A14" s="333"/>
      <c r="B14" s="333"/>
      <c r="C14" s="333"/>
      <c r="D14" s="333"/>
      <c r="E14" s="180" t="s">
        <v>219</v>
      </c>
      <c r="F14" s="340" t="s">
        <v>220</v>
      </c>
      <c r="G14" s="343" t="s">
        <v>221</v>
      </c>
      <c r="H14" s="344"/>
      <c r="I14" s="338"/>
      <c r="J14" s="337"/>
      <c r="K14" s="333" t="s">
        <v>2</v>
      </c>
      <c r="L14" s="345" t="s">
        <v>93</v>
      </c>
      <c r="M14" s="346"/>
      <c r="N14" s="346"/>
      <c r="O14" s="346"/>
      <c r="P14" s="346"/>
      <c r="Q14" s="346"/>
      <c r="R14" s="346"/>
      <c r="S14" s="321" t="s">
        <v>94</v>
      </c>
      <c r="T14" s="179"/>
    </row>
    <row r="15" spans="1:20" s="4" customFormat="1" ht="9" customHeight="1">
      <c r="A15" s="333"/>
      <c r="B15" s="333"/>
      <c r="C15" s="333"/>
      <c r="D15" s="333"/>
      <c r="E15" s="181" t="s">
        <v>222</v>
      </c>
      <c r="F15" s="341"/>
      <c r="G15" s="182" t="s">
        <v>223</v>
      </c>
      <c r="H15" s="183" t="s">
        <v>224</v>
      </c>
      <c r="I15" s="338"/>
      <c r="J15" s="337"/>
      <c r="K15" s="333"/>
      <c r="L15" s="321" t="s">
        <v>165</v>
      </c>
      <c r="M15" s="321" t="s">
        <v>166</v>
      </c>
      <c r="N15" s="321" t="s">
        <v>170</v>
      </c>
      <c r="O15" s="321" t="s">
        <v>171</v>
      </c>
      <c r="P15" s="321" t="s">
        <v>167</v>
      </c>
      <c r="Q15" s="321" t="s">
        <v>168</v>
      </c>
      <c r="R15" s="321" t="s">
        <v>353</v>
      </c>
      <c r="S15" s="322"/>
      <c r="T15" s="179"/>
    </row>
    <row r="16" spans="1:20" s="4" customFormat="1" ht="9" customHeight="1">
      <c r="A16" s="333"/>
      <c r="B16" s="333"/>
      <c r="C16" s="333"/>
      <c r="D16" s="333"/>
      <c r="E16" s="184" t="s">
        <v>225</v>
      </c>
      <c r="F16" s="341"/>
      <c r="G16" s="185" t="s">
        <v>226</v>
      </c>
      <c r="H16" s="186" t="s">
        <v>226</v>
      </c>
      <c r="I16" s="338"/>
      <c r="J16" s="337"/>
      <c r="K16" s="333"/>
      <c r="L16" s="323"/>
      <c r="M16" s="323"/>
      <c r="N16" s="323"/>
      <c r="O16" s="323"/>
      <c r="P16" s="323"/>
      <c r="Q16" s="323"/>
      <c r="R16" s="323"/>
      <c r="S16" s="322"/>
      <c r="T16" s="179"/>
    </row>
    <row r="17" spans="1:28" s="4" customFormat="1" ht="9" customHeight="1">
      <c r="A17" s="333"/>
      <c r="B17" s="333"/>
      <c r="C17" s="333"/>
      <c r="D17" s="333"/>
      <c r="E17" s="181" t="s">
        <v>227</v>
      </c>
      <c r="F17" s="341"/>
      <c r="G17" s="185" t="s">
        <v>228</v>
      </c>
      <c r="H17" s="186" t="s">
        <v>228</v>
      </c>
      <c r="I17" s="338"/>
      <c r="J17" s="337"/>
      <c r="K17" s="333"/>
      <c r="L17" s="323"/>
      <c r="M17" s="323"/>
      <c r="N17" s="323"/>
      <c r="O17" s="323"/>
      <c r="P17" s="323"/>
      <c r="Q17" s="323"/>
      <c r="R17" s="323"/>
      <c r="S17" s="322"/>
      <c r="T17" s="179"/>
    </row>
    <row r="18" spans="1:28" s="4" customFormat="1" ht="9" customHeight="1">
      <c r="A18" s="333"/>
      <c r="B18" s="333"/>
      <c r="C18" s="333"/>
      <c r="D18" s="333"/>
      <c r="E18" s="187" t="s">
        <v>229</v>
      </c>
      <c r="F18" s="342"/>
      <c r="G18" s="188"/>
      <c r="H18" s="189"/>
      <c r="I18" s="338"/>
      <c r="J18" s="337"/>
      <c r="K18" s="333"/>
      <c r="L18" s="323"/>
      <c r="M18" s="323"/>
      <c r="N18" s="323"/>
      <c r="O18" s="323"/>
      <c r="P18" s="323"/>
      <c r="Q18" s="323"/>
      <c r="R18" s="323"/>
      <c r="S18" s="322"/>
      <c r="T18" s="179"/>
    </row>
    <row r="19" spans="1:28" s="3" customFormat="1" ht="19.5" customHeight="1">
      <c r="A19" s="190">
        <v>1</v>
      </c>
      <c r="B19" s="190">
        <v>2</v>
      </c>
      <c r="C19" s="190">
        <v>3</v>
      </c>
      <c r="D19" s="190">
        <v>4</v>
      </c>
      <c r="E19" s="190">
        <v>5</v>
      </c>
      <c r="F19" s="190">
        <v>6</v>
      </c>
      <c r="G19" s="190">
        <v>7</v>
      </c>
      <c r="H19" s="190">
        <v>8</v>
      </c>
      <c r="I19" s="190">
        <v>9</v>
      </c>
      <c r="J19" s="190">
        <v>10</v>
      </c>
      <c r="K19" s="190">
        <v>11</v>
      </c>
      <c r="L19" s="190">
        <v>12</v>
      </c>
      <c r="M19" s="190">
        <v>13</v>
      </c>
      <c r="N19" s="190">
        <v>14</v>
      </c>
      <c r="O19" s="191">
        <v>15</v>
      </c>
      <c r="P19" s="191">
        <v>15</v>
      </c>
      <c r="Q19" s="191">
        <v>15</v>
      </c>
      <c r="R19" s="191">
        <v>15</v>
      </c>
      <c r="S19" s="190">
        <v>16</v>
      </c>
      <c r="T19" s="192"/>
    </row>
    <row r="20" spans="1:28" s="4" customFormat="1" ht="20.100000000000001" customHeight="1">
      <c r="A20" s="353" t="s">
        <v>230</v>
      </c>
      <c r="B20" s="353"/>
      <c r="C20" s="353"/>
      <c r="D20" s="353"/>
      <c r="E20" s="353"/>
      <c r="F20" s="353"/>
      <c r="G20" s="353"/>
      <c r="H20" s="353"/>
      <c r="I20" s="353"/>
      <c r="J20" s="353"/>
      <c r="K20" s="193">
        <f>SUM(L20:R20)</f>
        <v>166842.12999999998</v>
      </c>
      <c r="L20" s="193">
        <f>L21</f>
        <v>21570.02</v>
      </c>
      <c r="M20" s="193">
        <f t="shared" ref="M20:R20" si="0">M21</f>
        <v>22519.1</v>
      </c>
      <c r="N20" s="193">
        <f t="shared" si="0"/>
        <v>23172.15</v>
      </c>
      <c r="O20" s="193">
        <f t="shared" si="0"/>
        <v>23867.31</v>
      </c>
      <c r="P20" s="193">
        <f t="shared" si="0"/>
        <v>24511.73</v>
      </c>
      <c r="Q20" s="193">
        <f t="shared" si="0"/>
        <v>25222.57</v>
      </c>
      <c r="R20" s="193">
        <f t="shared" si="0"/>
        <v>25979.25</v>
      </c>
      <c r="S20" s="193">
        <f>S21</f>
        <v>0</v>
      </c>
      <c r="T20" s="179"/>
    </row>
    <row r="21" spans="1:28" s="3" customFormat="1" ht="20.100000000000001" customHeight="1">
      <c r="A21" s="364" t="s">
        <v>231</v>
      </c>
      <c r="B21" s="364"/>
      <c r="C21" s="364"/>
      <c r="D21" s="364"/>
      <c r="E21" s="364"/>
      <c r="F21" s="364"/>
      <c r="G21" s="364"/>
      <c r="H21" s="364"/>
      <c r="I21" s="364"/>
      <c r="J21" s="364"/>
      <c r="K21" s="193">
        <f>SUM(L21:R21)</f>
        <v>166842.12999999998</v>
      </c>
      <c r="L21" s="193">
        <f t="shared" ref="L21:S21" si="1">SUM(L26+L32+L39+L42+L44)</f>
        <v>21570.02</v>
      </c>
      <c r="M21" s="193">
        <f t="shared" si="1"/>
        <v>22519.1</v>
      </c>
      <c r="N21" s="193">
        <f t="shared" si="1"/>
        <v>23172.15</v>
      </c>
      <c r="O21" s="193">
        <f t="shared" si="1"/>
        <v>23867.31</v>
      </c>
      <c r="P21" s="193">
        <f t="shared" si="1"/>
        <v>24511.73</v>
      </c>
      <c r="Q21" s="193">
        <f t="shared" si="1"/>
        <v>25222.57</v>
      </c>
      <c r="R21" s="193">
        <f t="shared" si="1"/>
        <v>25979.25</v>
      </c>
      <c r="S21" s="193">
        <f t="shared" si="1"/>
        <v>0</v>
      </c>
      <c r="T21" s="192"/>
    </row>
    <row r="22" spans="1:28" s="4" customFormat="1" ht="20.100000000000001" customHeight="1">
      <c r="A22" s="347" t="s">
        <v>232</v>
      </c>
      <c r="B22" s="348"/>
      <c r="C22" s="348"/>
      <c r="D22" s="348"/>
      <c r="E22" s="348"/>
      <c r="F22" s="348"/>
      <c r="G22" s="348"/>
      <c r="H22" s="348"/>
      <c r="I22" s="348"/>
      <c r="J22" s="348"/>
      <c r="K22" s="348"/>
      <c r="L22" s="348"/>
      <c r="M22" s="348"/>
      <c r="N22" s="348"/>
      <c r="O22" s="348"/>
      <c r="P22" s="348"/>
      <c r="Q22" s="348"/>
      <c r="R22" s="348"/>
      <c r="S22" s="349"/>
      <c r="T22" s="179"/>
    </row>
    <row r="23" spans="1:28" s="4" customFormat="1" ht="20.100000000000001" customHeight="1">
      <c r="A23" s="350" t="s">
        <v>233</v>
      </c>
      <c r="B23" s="351"/>
      <c r="C23" s="351"/>
      <c r="D23" s="351"/>
      <c r="E23" s="351"/>
      <c r="F23" s="351"/>
      <c r="G23" s="351"/>
      <c r="H23" s="351"/>
      <c r="I23" s="351"/>
      <c r="J23" s="351"/>
      <c r="K23" s="351"/>
      <c r="L23" s="351"/>
      <c r="M23" s="351"/>
      <c r="N23" s="351"/>
      <c r="O23" s="351"/>
      <c r="P23" s="351"/>
      <c r="Q23" s="351"/>
      <c r="R23" s="351"/>
      <c r="S23" s="352"/>
      <c r="T23" s="179"/>
    </row>
    <row r="24" spans="1:28" s="3" customFormat="1" ht="20.100000000000001" customHeight="1">
      <c r="A24" s="353" t="s">
        <v>234</v>
      </c>
      <c r="B24" s="353"/>
      <c r="C24" s="353"/>
      <c r="D24" s="353"/>
      <c r="E24" s="353"/>
      <c r="F24" s="353"/>
      <c r="G24" s="353"/>
      <c r="H24" s="353"/>
      <c r="I24" s="353"/>
      <c r="J24" s="353"/>
      <c r="K24" s="353"/>
      <c r="L24" s="353"/>
      <c r="M24" s="353"/>
      <c r="N24" s="353"/>
      <c r="O24" s="353"/>
      <c r="P24" s="353"/>
      <c r="Q24" s="353"/>
      <c r="R24" s="353"/>
      <c r="S24" s="353"/>
      <c r="T24" s="192"/>
    </row>
    <row r="25" spans="1:28" s="3" customFormat="1" ht="20.100000000000001" customHeight="1">
      <c r="A25" s="354" t="s">
        <v>235</v>
      </c>
      <c r="B25" s="355"/>
      <c r="C25" s="355"/>
      <c r="D25" s="355"/>
      <c r="E25" s="355"/>
      <c r="F25" s="355"/>
      <c r="G25" s="355"/>
      <c r="H25" s="355"/>
      <c r="I25" s="355"/>
      <c r="J25" s="355"/>
      <c r="K25" s="355"/>
      <c r="L25" s="355"/>
      <c r="M25" s="355"/>
      <c r="N25" s="355"/>
      <c r="O25" s="355"/>
      <c r="P25" s="355"/>
      <c r="Q25" s="355"/>
      <c r="R25" s="355"/>
      <c r="S25" s="356"/>
      <c r="T25" s="192"/>
    </row>
    <row r="26" spans="1:28" s="4" customFormat="1" ht="20.100000000000001" customHeight="1">
      <c r="A26" s="354" t="s">
        <v>4</v>
      </c>
      <c r="B26" s="355"/>
      <c r="C26" s="355"/>
      <c r="D26" s="355"/>
      <c r="E26" s="355"/>
      <c r="F26" s="355"/>
      <c r="G26" s="355"/>
      <c r="H26" s="355"/>
      <c r="I26" s="357"/>
      <c r="J26" s="358"/>
      <c r="K26" s="194">
        <f>L26+M26+N26+R26</f>
        <v>0</v>
      </c>
      <c r="L26" s="194">
        <f t="shared" ref="L26:R26" si="2">SUM(L25:L25)</f>
        <v>0</v>
      </c>
      <c r="M26" s="194">
        <f t="shared" si="2"/>
        <v>0</v>
      </c>
      <c r="N26" s="194">
        <f t="shared" si="2"/>
        <v>0</v>
      </c>
      <c r="O26" s="194">
        <f t="shared" si="2"/>
        <v>0</v>
      </c>
      <c r="P26" s="194">
        <f t="shared" si="2"/>
        <v>0</v>
      </c>
      <c r="Q26" s="194">
        <f t="shared" si="2"/>
        <v>0</v>
      </c>
      <c r="R26" s="194">
        <f t="shared" si="2"/>
        <v>0</v>
      </c>
      <c r="S26" s="194">
        <v>0</v>
      </c>
      <c r="T26" s="179"/>
    </row>
    <row r="27" spans="1:28" s="80" customFormat="1" ht="20.100000000000001" customHeight="1">
      <c r="A27" s="329" t="s">
        <v>236</v>
      </c>
      <c r="B27" s="330"/>
      <c r="C27" s="330"/>
      <c r="D27" s="330"/>
      <c r="E27" s="330"/>
      <c r="F27" s="330"/>
      <c r="G27" s="330"/>
      <c r="H27" s="330"/>
      <c r="I27" s="330"/>
      <c r="J27" s="330"/>
      <c r="K27" s="330"/>
      <c r="L27" s="330"/>
      <c r="M27" s="330"/>
      <c r="N27" s="330"/>
      <c r="O27" s="330"/>
      <c r="P27" s="330"/>
      <c r="Q27" s="330"/>
      <c r="R27" s="330"/>
      <c r="S27" s="331"/>
      <c r="T27" s="195"/>
      <c r="V27" s="81"/>
      <c r="W27" s="81"/>
      <c r="X27" s="81"/>
      <c r="Y27" s="81"/>
      <c r="Z27" s="81"/>
      <c r="AA27" s="81"/>
      <c r="AB27" s="81"/>
    </row>
    <row r="28" spans="1:28" s="3" customFormat="1" ht="20.100000000000001" hidden="1" customHeight="1">
      <c r="A28" s="329" t="s">
        <v>237</v>
      </c>
      <c r="B28" s="330"/>
      <c r="C28" s="330"/>
      <c r="D28" s="330"/>
      <c r="E28" s="330"/>
      <c r="F28" s="330"/>
      <c r="G28" s="330"/>
      <c r="H28" s="330"/>
      <c r="I28" s="330"/>
      <c r="J28" s="330"/>
      <c r="K28" s="330"/>
      <c r="L28" s="330"/>
      <c r="M28" s="330"/>
      <c r="N28" s="330"/>
      <c r="O28" s="330"/>
      <c r="P28" s="330"/>
      <c r="Q28" s="330"/>
      <c r="R28" s="330"/>
      <c r="S28" s="330"/>
      <c r="T28" s="330"/>
      <c r="V28" s="81"/>
      <c r="W28" s="81"/>
      <c r="X28" s="81"/>
      <c r="Y28" s="81"/>
      <c r="Z28" s="81"/>
      <c r="AA28" s="81"/>
      <c r="AB28" s="81"/>
    </row>
    <row r="29" spans="1:28" s="3" customFormat="1" ht="20.100000000000001" hidden="1" customHeight="1">
      <c r="A29" s="196" t="s">
        <v>78</v>
      </c>
      <c r="B29" s="197"/>
      <c r="C29" s="197"/>
      <c r="D29" s="197"/>
      <c r="E29" s="197"/>
      <c r="F29" s="198"/>
      <c r="G29" s="198"/>
      <c r="H29" s="198"/>
      <c r="I29" s="199"/>
      <c r="J29" s="199"/>
      <c r="K29" s="198"/>
      <c r="L29" s="198"/>
      <c r="M29" s="198"/>
      <c r="N29" s="198"/>
      <c r="O29" s="198"/>
      <c r="P29" s="198"/>
      <c r="Q29" s="198"/>
      <c r="R29" s="198"/>
      <c r="S29" s="198"/>
      <c r="T29" s="200"/>
      <c r="V29" s="81"/>
      <c r="W29" s="81"/>
      <c r="X29" s="81"/>
      <c r="Y29" s="81"/>
      <c r="Z29" s="81"/>
      <c r="AA29" s="81"/>
      <c r="AB29" s="81"/>
    </row>
    <row r="30" spans="1:28" s="3" customFormat="1" ht="20.100000000000001" hidden="1" customHeight="1">
      <c r="A30" s="329" t="s">
        <v>238</v>
      </c>
      <c r="B30" s="330"/>
      <c r="C30" s="330"/>
      <c r="D30" s="330"/>
      <c r="E30" s="330"/>
      <c r="F30" s="330"/>
      <c r="G30" s="330"/>
      <c r="H30" s="330"/>
      <c r="I30" s="330"/>
      <c r="J30" s="330"/>
      <c r="K30" s="330"/>
      <c r="L30" s="330"/>
      <c r="M30" s="330"/>
      <c r="N30" s="330"/>
      <c r="O30" s="330"/>
      <c r="P30" s="330"/>
      <c r="Q30" s="330"/>
      <c r="R30" s="330"/>
      <c r="S30" s="330"/>
      <c r="T30" s="330"/>
    </row>
    <row r="31" spans="1:28" s="3" customFormat="1" ht="20.100000000000001" hidden="1" customHeight="1">
      <c r="A31" s="201" t="s">
        <v>239</v>
      </c>
      <c r="B31" s="202"/>
      <c r="C31" s="202"/>
      <c r="D31" s="202"/>
      <c r="E31" s="202"/>
      <c r="F31" s="203"/>
      <c r="G31" s="204"/>
      <c r="H31" s="204"/>
      <c r="I31" s="205"/>
      <c r="J31" s="205"/>
      <c r="K31" s="204"/>
      <c r="L31" s="204"/>
      <c r="M31" s="206"/>
      <c r="N31" s="204"/>
      <c r="O31" s="204"/>
      <c r="P31" s="204"/>
      <c r="Q31" s="204"/>
      <c r="R31" s="204"/>
      <c r="S31" s="206"/>
      <c r="T31" s="207"/>
    </row>
    <row r="32" spans="1:28" s="82" customFormat="1" ht="20.100000000000001" customHeight="1">
      <c r="A32" s="359" t="s">
        <v>240</v>
      </c>
      <c r="B32" s="359"/>
      <c r="C32" s="359"/>
      <c r="D32" s="359"/>
      <c r="E32" s="359"/>
      <c r="F32" s="359"/>
      <c r="G32" s="359"/>
      <c r="H32" s="359"/>
      <c r="I32" s="359"/>
      <c r="J32" s="359"/>
      <c r="K32" s="208">
        <f>SUM(L32:R32)</f>
        <v>0</v>
      </c>
      <c r="L32" s="208">
        <v>0</v>
      </c>
      <c r="M32" s="208">
        <v>0</v>
      </c>
      <c r="N32" s="208">
        <v>0</v>
      </c>
      <c r="O32" s="208">
        <v>0</v>
      </c>
      <c r="P32" s="208">
        <v>0</v>
      </c>
      <c r="Q32" s="208">
        <v>0</v>
      </c>
      <c r="R32" s="208">
        <v>0</v>
      </c>
      <c r="S32" s="208">
        <v>0</v>
      </c>
      <c r="T32" s="209">
        <v>0</v>
      </c>
    </row>
    <row r="33" spans="1:22" s="3" customFormat="1" ht="24.75" customHeight="1">
      <c r="A33" s="329" t="s">
        <v>241</v>
      </c>
      <c r="B33" s="330"/>
      <c r="C33" s="330"/>
      <c r="D33" s="330"/>
      <c r="E33" s="330"/>
      <c r="F33" s="330"/>
      <c r="G33" s="330"/>
      <c r="H33" s="330"/>
      <c r="I33" s="330"/>
      <c r="J33" s="330"/>
      <c r="K33" s="330"/>
      <c r="L33" s="330"/>
      <c r="M33" s="330"/>
      <c r="N33" s="330"/>
      <c r="O33" s="330"/>
      <c r="P33" s="330"/>
      <c r="Q33" s="330"/>
      <c r="R33" s="330"/>
      <c r="S33" s="331"/>
      <c r="T33" s="210"/>
    </row>
    <row r="34" spans="1:22" s="3" customFormat="1" ht="24.75" hidden="1" customHeight="1">
      <c r="A34" s="360" t="s">
        <v>242</v>
      </c>
      <c r="B34" s="360"/>
      <c r="C34" s="360"/>
      <c r="D34" s="360"/>
      <c r="E34" s="360"/>
      <c r="F34" s="360"/>
      <c r="G34" s="360"/>
      <c r="H34" s="360"/>
      <c r="I34" s="360"/>
      <c r="J34" s="360"/>
      <c r="K34" s="360"/>
      <c r="L34" s="360"/>
      <c r="M34" s="360"/>
      <c r="N34" s="360"/>
      <c r="O34" s="360"/>
      <c r="P34" s="360"/>
      <c r="Q34" s="360"/>
      <c r="R34" s="360"/>
      <c r="S34" s="360"/>
      <c r="T34" s="361"/>
    </row>
    <row r="35" spans="1:22" s="83" customFormat="1" ht="24.75" hidden="1" customHeight="1">
      <c r="A35" s="211" t="s">
        <v>243</v>
      </c>
      <c r="B35" s="212"/>
      <c r="C35" s="212"/>
      <c r="D35" s="212"/>
      <c r="E35" s="212"/>
      <c r="F35" s="213"/>
      <c r="G35" s="214"/>
      <c r="H35" s="214"/>
      <c r="I35" s="215"/>
      <c r="J35" s="215"/>
      <c r="K35" s="214"/>
      <c r="L35" s="214"/>
      <c r="M35" s="216"/>
      <c r="N35" s="214"/>
      <c r="O35" s="214"/>
      <c r="P35" s="214"/>
      <c r="Q35" s="214"/>
      <c r="R35" s="214"/>
      <c r="S35" s="216"/>
      <c r="T35" s="217"/>
    </row>
    <row r="36" spans="1:22" s="3" customFormat="1" ht="24.75" hidden="1" customHeight="1">
      <c r="A36" s="218" t="s">
        <v>244</v>
      </c>
      <c r="B36" s="219"/>
      <c r="C36" s="219"/>
      <c r="D36" s="219"/>
      <c r="E36" s="219"/>
      <c r="F36" s="220"/>
      <c r="G36" s="220"/>
      <c r="H36" s="220"/>
      <c r="I36" s="221"/>
      <c r="J36" s="221"/>
      <c r="K36" s="220"/>
      <c r="L36" s="220"/>
      <c r="M36" s="220"/>
      <c r="N36" s="220"/>
      <c r="O36" s="220"/>
      <c r="P36" s="220"/>
      <c r="Q36" s="220"/>
      <c r="R36" s="220"/>
      <c r="S36" s="220"/>
      <c r="T36" s="222"/>
    </row>
    <row r="37" spans="1:22" s="3" customFormat="1" ht="24.75" hidden="1" customHeight="1">
      <c r="A37" s="362" t="s">
        <v>245</v>
      </c>
      <c r="B37" s="362"/>
      <c r="C37" s="362"/>
      <c r="D37" s="362"/>
      <c r="E37" s="362"/>
      <c r="F37" s="362"/>
      <c r="G37" s="362"/>
      <c r="H37" s="362"/>
      <c r="I37" s="362"/>
      <c r="J37" s="362"/>
      <c r="K37" s="362"/>
      <c r="L37" s="362"/>
      <c r="M37" s="362"/>
      <c r="N37" s="362"/>
      <c r="O37" s="362"/>
      <c r="P37" s="362"/>
      <c r="Q37" s="362"/>
      <c r="R37" s="362"/>
      <c r="S37" s="362"/>
      <c r="T37" s="363"/>
    </row>
    <row r="38" spans="1:22" s="3" customFormat="1" ht="24.75" hidden="1" customHeight="1">
      <c r="A38" s="218" t="s">
        <v>246</v>
      </c>
      <c r="B38" s="219"/>
      <c r="C38" s="219"/>
      <c r="D38" s="219"/>
      <c r="E38" s="219"/>
      <c r="F38" s="220"/>
      <c r="G38" s="220"/>
      <c r="H38" s="220"/>
      <c r="I38" s="221"/>
      <c r="J38" s="221"/>
      <c r="K38" s="220"/>
      <c r="L38" s="220"/>
      <c r="M38" s="220"/>
      <c r="N38" s="220"/>
      <c r="O38" s="220"/>
      <c r="P38" s="220"/>
      <c r="Q38" s="220"/>
      <c r="R38" s="220"/>
      <c r="S38" s="220"/>
      <c r="T38" s="222"/>
    </row>
    <row r="39" spans="1:22" s="82" customFormat="1" ht="24.75" customHeight="1">
      <c r="A39" s="359" t="s">
        <v>247</v>
      </c>
      <c r="B39" s="359"/>
      <c r="C39" s="359"/>
      <c r="D39" s="359"/>
      <c r="E39" s="359"/>
      <c r="F39" s="359"/>
      <c r="G39" s="359"/>
      <c r="H39" s="359"/>
      <c r="I39" s="359"/>
      <c r="J39" s="359"/>
      <c r="K39" s="208">
        <f>SUM(L39:R39)</f>
        <v>0</v>
      </c>
      <c r="L39" s="208">
        <v>0</v>
      </c>
      <c r="M39" s="208">
        <v>0</v>
      </c>
      <c r="N39" s="208">
        <v>0</v>
      </c>
      <c r="O39" s="208">
        <v>0</v>
      </c>
      <c r="P39" s="208">
        <v>0</v>
      </c>
      <c r="Q39" s="208">
        <v>0</v>
      </c>
      <c r="R39" s="208">
        <v>0</v>
      </c>
      <c r="S39" s="208">
        <v>0</v>
      </c>
      <c r="T39" s="209">
        <v>0</v>
      </c>
    </row>
    <row r="40" spans="1:22" s="4" customFormat="1" ht="24.75" customHeight="1">
      <c r="A40" s="350" t="s">
        <v>248</v>
      </c>
      <c r="B40" s="351"/>
      <c r="C40" s="351"/>
      <c r="D40" s="351"/>
      <c r="E40" s="351"/>
      <c r="F40" s="351"/>
      <c r="G40" s="351"/>
      <c r="H40" s="351"/>
      <c r="I40" s="351"/>
      <c r="J40" s="351"/>
      <c r="K40" s="351"/>
      <c r="L40" s="351"/>
      <c r="M40" s="351"/>
      <c r="N40" s="351"/>
      <c r="O40" s="351"/>
      <c r="P40" s="351"/>
      <c r="Q40" s="351"/>
      <c r="R40" s="351"/>
      <c r="S40" s="352"/>
      <c r="T40" s="179"/>
    </row>
    <row r="41" spans="1:22" s="3" customFormat="1" ht="107.25" customHeight="1">
      <c r="A41" s="223" t="s">
        <v>329</v>
      </c>
      <c r="B41" s="224" t="s">
        <v>320</v>
      </c>
      <c r="C41" s="225" t="s">
        <v>251</v>
      </c>
      <c r="D41" s="224" t="s">
        <v>325</v>
      </c>
      <c r="E41" s="226" t="s">
        <v>321</v>
      </c>
      <c r="F41" s="227" t="s">
        <v>322</v>
      </c>
      <c r="G41" s="226" t="s">
        <v>326</v>
      </c>
      <c r="H41" s="226" t="s">
        <v>327</v>
      </c>
      <c r="I41" s="228" t="s">
        <v>165</v>
      </c>
      <c r="J41" s="228" t="s">
        <v>353</v>
      </c>
      <c r="K41" s="229">
        <f>SUM(L41:R41)</f>
        <v>166842.12999999998</v>
      </c>
      <c r="L41" s="229">
        <v>21570.02</v>
      </c>
      <c r="M41" s="229">
        <v>22519.1</v>
      </c>
      <c r="N41" s="230">
        <v>23172.15</v>
      </c>
      <c r="O41" s="229">
        <v>23867.31</v>
      </c>
      <c r="P41" s="229">
        <v>24511.73</v>
      </c>
      <c r="Q41" s="229">
        <v>25222.57</v>
      </c>
      <c r="R41" s="229">
        <v>25979.25</v>
      </c>
      <c r="S41" s="231">
        <v>0</v>
      </c>
      <c r="T41" s="192"/>
      <c r="V41" s="86"/>
    </row>
    <row r="42" spans="1:22" s="3" customFormat="1" ht="19.5" customHeight="1">
      <c r="A42" s="354" t="s">
        <v>328</v>
      </c>
      <c r="B42" s="355"/>
      <c r="C42" s="355"/>
      <c r="D42" s="355"/>
      <c r="E42" s="355"/>
      <c r="F42" s="355"/>
      <c r="G42" s="355"/>
      <c r="H42" s="355"/>
      <c r="I42" s="355"/>
      <c r="J42" s="356"/>
      <c r="K42" s="208">
        <f>SUM(L42:R42)</f>
        <v>166842.12999999998</v>
      </c>
      <c r="L42" s="208">
        <f>L41</f>
        <v>21570.02</v>
      </c>
      <c r="M42" s="208">
        <f t="shared" ref="M42:R42" si="3">M41</f>
        <v>22519.1</v>
      </c>
      <c r="N42" s="208">
        <f t="shared" si="3"/>
        <v>23172.15</v>
      </c>
      <c r="O42" s="208">
        <f t="shared" si="3"/>
        <v>23867.31</v>
      </c>
      <c r="P42" s="208">
        <f t="shared" si="3"/>
        <v>24511.73</v>
      </c>
      <c r="Q42" s="208">
        <f t="shared" si="3"/>
        <v>25222.57</v>
      </c>
      <c r="R42" s="208">
        <f t="shared" si="3"/>
        <v>25979.25</v>
      </c>
      <c r="S42" s="208">
        <v>0</v>
      </c>
      <c r="T42" s="192"/>
      <c r="V42" s="84"/>
    </row>
    <row r="43" spans="1:22" s="3" customFormat="1" ht="19.5" customHeight="1">
      <c r="A43" s="329" t="s">
        <v>249</v>
      </c>
      <c r="B43" s="330"/>
      <c r="C43" s="330"/>
      <c r="D43" s="330"/>
      <c r="E43" s="330"/>
      <c r="F43" s="330"/>
      <c r="G43" s="330"/>
      <c r="H43" s="330"/>
      <c r="I43" s="330"/>
      <c r="J43" s="330"/>
      <c r="K43" s="330"/>
      <c r="L43" s="330"/>
      <c r="M43" s="330"/>
      <c r="N43" s="330"/>
      <c r="O43" s="330"/>
      <c r="P43" s="330"/>
      <c r="Q43" s="330"/>
      <c r="R43" s="330"/>
      <c r="S43" s="331"/>
      <c r="T43" s="210"/>
    </row>
    <row r="44" spans="1:22" s="3" customFormat="1" ht="19.5" customHeight="1">
      <c r="A44" s="359" t="s">
        <v>250</v>
      </c>
      <c r="B44" s="359"/>
      <c r="C44" s="359"/>
      <c r="D44" s="359"/>
      <c r="E44" s="359"/>
      <c r="F44" s="359"/>
      <c r="G44" s="359"/>
      <c r="H44" s="359"/>
      <c r="I44" s="359"/>
      <c r="J44" s="359"/>
      <c r="K44" s="208">
        <f>SUM(L44:R44)</f>
        <v>0</v>
      </c>
      <c r="L44" s="208">
        <v>0</v>
      </c>
      <c r="M44" s="208">
        <v>0</v>
      </c>
      <c r="N44" s="208">
        <v>0</v>
      </c>
      <c r="O44" s="208">
        <v>0</v>
      </c>
      <c r="P44" s="208">
        <v>0</v>
      </c>
      <c r="Q44" s="208">
        <v>0</v>
      </c>
      <c r="R44" s="208">
        <v>0</v>
      </c>
      <c r="S44" s="208">
        <v>0</v>
      </c>
      <c r="T44" s="181"/>
    </row>
  </sheetData>
  <mergeCells count="46">
    <mergeCell ref="A42:J42"/>
    <mergeCell ref="A43:S43"/>
    <mergeCell ref="A44:J44"/>
    <mergeCell ref="P15:P18"/>
    <mergeCell ref="O15:O18"/>
    <mergeCell ref="Q15:Q18"/>
    <mergeCell ref="A33:S33"/>
    <mergeCell ref="A34:T34"/>
    <mergeCell ref="A37:T37"/>
    <mergeCell ref="A39:J39"/>
    <mergeCell ref="A40:S40"/>
    <mergeCell ref="N15:N18"/>
    <mergeCell ref="R15:R18"/>
    <mergeCell ref="A32:J32"/>
    <mergeCell ref="A20:J20"/>
    <mergeCell ref="A21:J21"/>
    <mergeCell ref="A22:S22"/>
    <mergeCell ref="A23:S23"/>
    <mergeCell ref="A24:S24"/>
    <mergeCell ref="A25:S25"/>
    <mergeCell ref="A26:J26"/>
    <mergeCell ref="A27:S27"/>
    <mergeCell ref="A28:T28"/>
    <mergeCell ref="A30:T30"/>
    <mergeCell ref="A11:S11"/>
    <mergeCell ref="A13:A18"/>
    <mergeCell ref="B13:B18"/>
    <mergeCell ref="C13:C18"/>
    <mergeCell ref="D13:D18"/>
    <mergeCell ref="E13:H13"/>
    <mergeCell ref="I13:I18"/>
    <mergeCell ref="J13:J18"/>
    <mergeCell ref="K13:S13"/>
    <mergeCell ref="F14:F18"/>
    <mergeCell ref="G14:H14"/>
    <mergeCell ref="K14:K18"/>
    <mergeCell ref="L14:R14"/>
    <mergeCell ref="S14:S18"/>
    <mergeCell ref="L15:L18"/>
    <mergeCell ref="M15:M18"/>
    <mergeCell ref="A9:S9"/>
    <mergeCell ref="M3:S3"/>
    <mergeCell ref="M4:S4"/>
    <mergeCell ref="M5:S5"/>
    <mergeCell ref="M6:S6"/>
    <mergeCell ref="A8:S8"/>
  </mergeCells>
  <printOptions horizontalCentered="1"/>
  <pageMargins left="0.39370078740157483" right="0.39370078740157483" top="0.78740157480314965" bottom="0.78740157480314965"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H13"/>
  <sheetViews>
    <sheetView view="pageBreakPreview" topLeftCell="A6" zoomScale="115" zoomScaleNormal="100" zoomScaleSheetLayoutView="115" workbookViewId="0">
      <selection sqref="A1:D12"/>
    </sheetView>
  </sheetViews>
  <sheetFormatPr defaultRowHeight="12.75"/>
  <cols>
    <col min="1" max="1" width="5.85546875" style="69" customWidth="1"/>
    <col min="2" max="2" width="31.42578125" style="69" customWidth="1"/>
    <col min="3" max="3" width="21" style="69" customWidth="1"/>
    <col min="4" max="4" width="43.85546875" style="69" customWidth="1"/>
    <col min="5" max="8" width="9.140625" style="69" customWidth="1"/>
    <col min="257" max="257" width="5.85546875" customWidth="1"/>
    <col min="258" max="258" width="31.42578125" customWidth="1"/>
    <col min="259" max="259" width="21" customWidth="1"/>
    <col min="260" max="260" width="43.85546875" customWidth="1"/>
    <col min="261" max="264" width="9.140625" customWidth="1"/>
    <col min="513" max="513" width="5.85546875" customWidth="1"/>
    <col min="514" max="514" width="31.42578125" customWidth="1"/>
    <col min="515" max="515" width="21" customWidth="1"/>
    <col min="516" max="516" width="43.85546875" customWidth="1"/>
    <col min="517" max="520" width="9.140625" customWidth="1"/>
    <col min="769" max="769" width="5.85546875" customWidth="1"/>
    <col min="770" max="770" width="31.42578125" customWidth="1"/>
    <col min="771" max="771" width="21" customWidth="1"/>
    <col min="772" max="772" width="43.85546875" customWidth="1"/>
    <col min="773" max="776" width="9.140625" customWidth="1"/>
    <col min="1025" max="1025" width="5.85546875" customWidth="1"/>
    <col min="1026" max="1026" width="31.42578125" customWidth="1"/>
    <col min="1027" max="1027" width="21" customWidth="1"/>
    <col min="1028" max="1028" width="43.85546875" customWidth="1"/>
    <col min="1029" max="1032" width="9.140625" customWidth="1"/>
    <col min="1281" max="1281" width="5.85546875" customWidth="1"/>
    <col min="1282" max="1282" width="31.42578125" customWidth="1"/>
    <col min="1283" max="1283" width="21" customWidth="1"/>
    <col min="1284" max="1284" width="43.85546875" customWidth="1"/>
    <col min="1285" max="1288" width="9.140625" customWidth="1"/>
    <col min="1537" max="1537" width="5.85546875" customWidth="1"/>
    <col min="1538" max="1538" width="31.42578125" customWidth="1"/>
    <col min="1539" max="1539" width="21" customWidth="1"/>
    <col min="1540" max="1540" width="43.85546875" customWidth="1"/>
    <col min="1541" max="1544" width="9.140625" customWidth="1"/>
    <col min="1793" max="1793" width="5.85546875" customWidth="1"/>
    <col min="1794" max="1794" width="31.42578125" customWidth="1"/>
    <col min="1795" max="1795" width="21" customWidth="1"/>
    <col min="1796" max="1796" width="43.85546875" customWidth="1"/>
    <col min="1797" max="1800" width="9.140625" customWidth="1"/>
    <col min="2049" max="2049" width="5.85546875" customWidth="1"/>
    <col min="2050" max="2050" width="31.42578125" customWidth="1"/>
    <col min="2051" max="2051" width="21" customWidth="1"/>
    <col min="2052" max="2052" width="43.85546875" customWidth="1"/>
    <col min="2053" max="2056" width="9.140625" customWidth="1"/>
    <col min="2305" max="2305" width="5.85546875" customWidth="1"/>
    <col min="2306" max="2306" width="31.42578125" customWidth="1"/>
    <col min="2307" max="2307" width="21" customWidth="1"/>
    <col min="2308" max="2308" width="43.85546875" customWidth="1"/>
    <col min="2309" max="2312" width="9.140625" customWidth="1"/>
    <col min="2561" max="2561" width="5.85546875" customWidth="1"/>
    <col min="2562" max="2562" width="31.42578125" customWidth="1"/>
    <col min="2563" max="2563" width="21" customWidth="1"/>
    <col min="2564" max="2564" width="43.85546875" customWidth="1"/>
    <col min="2565" max="2568" width="9.140625" customWidth="1"/>
    <col min="2817" max="2817" width="5.85546875" customWidth="1"/>
    <col min="2818" max="2818" width="31.42578125" customWidth="1"/>
    <col min="2819" max="2819" width="21" customWidth="1"/>
    <col min="2820" max="2820" width="43.85546875" customWidth="1"/>
    <col min="2821" max="2824" width="9.140625" customWidth="1"/>
    <col min="3073" max="3073" width="5.85546875" customWidth="1"/>
    <col min="3074" max="3074" width="31.42578125" customWidth="1"/>
    <col min="3075" max="3075" width="21" customWidth="1"/>
    <col min="3076" max="3076" width="43.85546875" customWidth="1"/>
    <col min="3077" max="3080" width="9.140625" customWidth="1"/>
    <col min="3329" max="3329" width="5.85546875" customWidth="1"/>
    <col min="3330" max="3330" width="31.42578125" customWidth="1"/>
    <col min="3331" max="3331" width="21" customWidth="1"/>
    <col min="3332" max="3332" width="43.85546875" customWidth="1"/>
    <col min="3333" max="3336" width="9.140625" customWidth="1"/>
    <col min="3585" max="3585" width="5.85546875" customWidth="1"/>
    <col min="3586" max="3586" width="31.42578125" customWidth="1"/>
    <col min="3587" max="3587" width="21" customWidth="1"/>
    <col min="3588" max="3588" width="43.85546875" customWidth="1"/>
    <col min="3589" max="3592" width="9.140625" customWidth="1"/>
    <col min="3841" max="3841" width="5.85546875" customWidth="1"/>
    <col min="3842" max="3842" width="31.42578125" customWidth="1"/>
    <col min="3843" max="3843" width="21" customWidth="1"/>
    <col min="3844" max="3844" width="43.85546875" customWidth="1"/>
    <col min="3845" max="3848" width="9.140625" customWidth="1"/>
    <col min="4097" max="4097" width="5.85546875" customWidth="1"/>
    <col min="4098" max="4098" width="31.42578125" customWidth="1"/>
    <col min="4099" max="4099" width="21" customWidth="1"/>
    <col min="4100" max="4100" width="43.85546875" customWidth="1"/>
    <col min="4101" max="4104" width="9.140625" customWidth="1"/>
    <col min="4353" max="4353" width="5.85546875" customWidth="1"/>
    <col min="4354" max="4354" width="31.42578125" customWidth="1"/>
    <col min="4355" max="4355" width="21" customWidth="1"/>
    <col min="4356" max="4356" width="43.85546875" customWidth="1"/>
    <col min="4357" max="4360" width="9.140625" customWidth="1"/>
    <col min="4609" max="4609" width="5.85546875" customWidth="1"/>
    <col min="4610" max="4610" width="31.42578125" customWidth="1"/>
    <col min="4611" max="4611" width="21" customWidth="1"/>
    <col min="4612" max="4612" width="43.85546875" customWidth="1"/>
    <col min="4613" max="4616" width="9.140625" customWidth="1"/>
    <col min="4865" max="4865" width="5.85546875" customWidth="1"/>
    <col min="4866" max="4866" width="31.42578125" customWidth="1"/>
    <col min="4867" max="4867" width="21" customWidth="1"/>
    <col min="4868" max="4868" width="43.85546875" customWidth="1"/>
    <col min="4869" max="4872" width="9.140625" customWidth="1"/>
    <col min="5121" max="5121" width="5.85546875" customWidth="1"/>
    <col min="5122" max="5122" width="31.42578125" customWidth="1"/>
    <col min="5123" max="5123" width="21" customWidth="1"/>
    <col min="5124" max="5124" width="43.85546875" customWidth="1"/>
    <col min="5125" max="5128" width="9.140625" customWidth="1"/>
    <col min="5377" max="5377" width="5.85546875" customWidth="1"/>
    <col min="5378" max="5378" width="31.42578125" customWidth="1"/>
    <col min="5379" max="5379" width="21" customWidth="1"/>
    <col min="5380" max="5380" width="43.85546875" customWidth="1"/>
    <col min="5381" max="5384" width="9.140625" customWidth="1"/>
    <col min="5633" max="5633" width="5.85546875" customWidth="1"/>
    <col min="5634" max="5634" width="31.42578125" customWidth="1"/>
    <col min="5635" max="5635" width="21" customWidth="1"/>
    <col min="5636" max="5636" width="43.85546875" customWidth="1"/>
    <col min="5637" max="5640" width="9.140625" customWidth="1"/>
    <col min="5889" max="5889" width="5.85546875" customWidth="1"/>
    <col min="5890" max="5890" width="31.42578125" customWidth="1"/>
    <col min="5891" max="5891" width="21" customWidth="1"/>
    <col min="5892" max="5892" width="43.85546875" customWidth="1"/>
    <col min="5893" max="5896" width="9.140625" customWidth="1"/>
    <col min="6145" max="6145" width="5.85546875" customWidth="1"/>
    <col min="6146" max="6146" width="31.42578125" customWidth="1"/>
    <col min="6147" max="6147" width="21" customWidth="1"/>
    <col min="6148" max="6148" width="43.85546875" customWidth="1"/>
    <col min="6149" max="6152" width="9.140625" customWidth="1"/>
    <col min="6401" max="6401" width="5.85546875" customWidth="1"/>
    <col min="6402" max="6402" width="31.42578125" customWidth="1"/>
    <col min="6403" max="6403" width="21" customWidth="1"/>
    <col min="6404" max="6404" width="43.85546875" customWidth="1"/>
    <col min="6405" max="6408" width="9.140625" customWidth="1"/>
    <col min="6657" max="6657" width="5.85546875" customWidth="1"/>
    <col min="6658" max="6658" width="31.42578125" customWidth="1"/>
    <col min="6659" max="6659" width="21" customWidth="1"/>
    <col min="6660" max="6660" width="43.85546875" customWidth="1"/>
    <col min="6661" max="6664" width="9.140625" customWidth="1"/>
    <col min="6913" max="6913" width="5.85546875" customWidth="1"/>
    <col min="6914" max="6914" width="31.42578125" customWidth="1"/>
    <col min="6915" max="6915" width="21" customWidth="1"/>
    <col min="6916" max="6916" width="43.85546875" customWidth="1"/>
    <col min="6917" max="6920" width="9.140625" customWidth="1"/>
    <col min="7169" max="7169" width="5.85546875" customWidth="1"/>
    <col min="7170" max="7170" width="31.42578125" customWidth="1"/>
    <col min="7171" max="7171" width="21" customWidth="1"/>
    <col min="7172" max="7172" width="43.85546875" customWidth="1"/>
    <col min="7173" max="7176" width="9.140625" customWidth="1"/>
    <col min="7425" max="7425" width="5.85546875" customWidth="1"/>
    <col min="7426" max="7426" width="31.42578125" customWidth="1"/>
    <col min="7427" max="7427" width="21" customWidth="1"/>
    <col min="7428" max="7428" width="43.85546875" customWidth="1"/>
    <col min="7429" max="7432" width="9.140625" customWidth="1"/>
    <col min="7681" max="7681" width="5.85546875" customWidth="1"/>
    <col min="7682" max="7682" width="31.42578125" customWidth="1"/>
    <col min="7683" max="7683" width="21" customWidth="1"/>
    <col min="7684" max="7684" width="43.85546875" customWidth="1"/>
    <col min="7685" max="7688" width="9.140625" customWidth="1"/>
    <col min="7937" max="7937" width="5.85546875" customWidth="1"/>
    <col min="7938" max="7938" width="31.42578125" customWidth="1"/>
    <col min="7939" max="7939" width="21" customWidth="1"/>
    <col min="7940" max="7940" width="43.85546875" customWidth="1"/>
    <col min="7941" max="7944" width="9.140625" customWidth="1"/>
    <col min="8193" max="8193" width="5.85546875" customWidth="1"/>
    <col min="8194" max="8194" width="31.42578125" customWidth="1"/>
    <col min="8195" max="8195" width="21" customWidth="1"/>
    <col min="8196" max="8196" width="43.85546875" customWidth="1"/>
    <col min="8197" max="8200" width="9.140625" customWidth="1"/>
    <col min="8449" max="8449" width="5.85546875" customWidth="1"/>
    <col min="8450" max="8450" width="31.42578125" customWidth="1"/>
    <col min="8451" max="8451" width="21" customWidth="1"/>
    <col min="8452" max="8452" width="43.85546875" customWidth="1"/>
    <col min="8453" max="8456" width="9.140625" customWidth="1"/>
    <col min="8705" max="8705" width="5.85546875" customWidth="1"/>
    <col min="8706" max="8706" width="31.42578125" customWidth="1"/>
    <col min="8707" max="8707" width="21" customWidth="1"/>
    <col min="8708" max="8708" width="43.85546875" customWidth="1"/>
    <col min="8709" max="8712" width="9.140625" customWidth="1"/>
    <col min="8961" max="8961" width="5.85546875" customWidth="1"/>
    <col min="8962" max="8962" width="31.42578125" customWidth="1"/>
    <col min="8963" max="8963" width="21" customWidth="1"/>
    <col min="8964" max="8964" width="43.85546875" customWidth="1"/>
    <col min="8965" max="8968" width="9.140625" customWidth="1"/>
    <col min="9217" max="9217" width="5.85546875" customWidth="1"/>
    <col min="9218" max="9218" width="31.42578125" customWidth="1"/>
    <col min="9219" max="9219" width="21" customWidth="1"/>
    <col min="9220" max="9220" width="43.85546875" customWidth="1"/>
    <col min="9221" max="9224" width="9.140625" customWidth="1"/>
    <col min="9473" max="9473" width="5.85546875" customWidth="1"/>
    <col min="9474" max="9474" width="31.42578125" customWidth="1"/>
    <col min="9475" max="9475" width="21" customWidth="1"/>
    <col min="9476" max="9476" width="43.85546875" customWidth="1"/>
    <col min="9477" max="9480" width="9.140625" customWidth="1"/>
    <col min="9729" max="9729" width="5.85546875" customWidth="1"/>
    <col min="9730" max="9730" width="31.42578125" customWidth="1"/>
    <col min="9731" max="9731" width="21" customWidth="1"/>
    <col min="9732" max="9732" width="43.85546875" customWidth="1"/>
    <col min="9733" max="9736" width="9.140625" customWidth="1"/>
    <col min="9985" max="9985" width="5.85546875" customWidth="1"/>
    <col min="9986" max="9986" width="31.42578125" customWidth="1"/>
    <col min="9987" max="9987" width="21" customWidth="1"/>
    <col min="9988" max="9988" width="43.85546875" customWidth="1"/>
    <col min="9989" max="9992" width="9.140625" customWidth="1"/>
    <col min="10241" max="10241" width="5.85546875" customWidth="1"/>
    <col min="10242" max="10242" width="31.42578125" customWidth="1"/>
    <col min="10243" max="10243" width="21" customWidth="1"/>
    <col min="10244" max="10244" width="43.85546875" customWidth="1"/>
    <col min="10245" max="10248" width="9.140625" customWidth="1"/>
    <col min="10497" max="10497" width="5.85546875" customWidth="1"/>
    <col min="10498" max="10498" width="31.42578125" customWidth="1"/>
    <col min="10499" max="10499" width="21" customWidth="1"/>
    <col min="10500" max="10500" width="43.85546875" customWidth="1"/>
    <col min="10501" max="10504" width="9.140625" customWidth="1"/>
    <col min="10753" max="10753" width="5.85546875" customWidth="1"/>
    <col min="10754" max="10754" width="31.42578125" customWidth="1"/>
    <col min="10755" max="10755" width="21" customWidth="1"/>
    <col min="10756" max="10756" width="43.85546875" customWidth="1"/>
    <col min="10757" max="10760" width="9.140625" customWidth="1"/>
    <col min="11009" max="11009" width="5.85546875" customWidth="1"/>
    <col min="11010" max="11010" width="31.42578125" customWidth="1"/>
    <col min="11011" max="11011" width="21" customWidth="1"/>
    <col min="11012" max="11012" width="43.85546875" customWidth="1"/>
    <col min="11013" max="11016" width="9.140625" customWidth="1"/>
    <col min="11265" max="11265" width="5.85546875" customWidth="1"/>
    <col min="11266" max="11266" width="31.42578125" customWidth="1"/>
    <col min="11267" max="11267" width="21" customWidth="1"/>
    <col min="11268" max="11268" width="43.85546875" customWidth="1"/>
    <col min="11269" max="11272" width="9.140625" customWidth="1"/>
    <col min="11521" max="11521" width="5.85546875" customWidth="1"/>
    <col min="11522" max="11522" width="31.42578125" customWidth="1"/>
    <col min="11523" max="11523" width="21" customWidth="1"/>
    <col min="11524" max="11524" width="43.85546875" customWidth="1"/>
    <col min="11525" max="11528" width="9.140625" customWidth="1"/>
    <col min="11777" max="11777" width="5.85546875" customWidth="1"/>
    <col min="11778" max="11778" width="31.42578125" customWidth="1"/>
    <col min="11779" max="11779" width="21" customWidth="1"/>
    <col min="11780" max="11780" width="43.85546875" customWidth="1"/>
    <col min="11781" max="11784" width="9.140625" customWidth="1"/>
    <col min="12033" max="12033" width="5.85546875" customWidth="1"/>
    <col min="12034" max="12034" width="31.42578125" customWidth="1"/>
    <col min="12035" max="12035" width="21" customWidth="1"/>
    <col min="12036" max="12036" width="43.85546875" customWidth="1"/>
    <col min="12037" max="12040" width="9.140625" customWidth="1"/>
    <col min="12289" max="12289" width="5.85546875" customWidth="1"/>
    <col min="12290" max="12290" width="31.42578125" customWidth="1"/>
    <col min="12291" max="12291" width="21" customWidth="1"/>
    <col min="12292" max="12292" width="43.85546875" customWidth="1"/>
    <col min="12293" max="12296" width="9.140625" customWidth="1"/>
    <col min="12545" max="12545" width="5.85546875" customWidth="1"/>
    <col min="12546" max="12546" width="31.42578125" customWidth="1"/>
    <col min="12547" max="12547" width="21" customWidth="1"/>
    <col min="12548" max="12548" width="43.85546875" customWidth="1"/>
    <col min="12549" max="12552" width="9.140625" customWidth="1"/>
    <col min="12801" max="12801" width="5.85546875" customWidth="1"/>
    <col min="12802" max="12802" width="31.42578125" customWidth="1"/>
    <col min="12803" max="12803" width="21" customWidth="1"/>
    <col min="12804" max="12804" width="43.85546875" customWidth="1"/>
    <col min="12805" max="12808" width="9.140625" customWidth="1"/>
    <col min="13057" max="13057" width="5.85546875" customWidth="1"/>
    <col min="13058" max="13058" width="31.42578125" customWidth="1"/>
    <col min="13059" max="13059" width="21" customWidth="1"/>
    <col min="13060" max="13060" width="43.85546875" customWidth="1"/>
    <col min="13061" max="13064" width="9.140625" customWidth="1"/>
    <col min="13313" max="13313" width="5.85546875" customWidth="1"/>
    <col min="13314" max="13314" width="31.42578125" customWidth="1"/>
    <col min="13315" max="13315" width="21" customWidth="1"/>
    <col min="13316" max="13316" width="43.85546875" customWidth="1"/>
    <col min="13317" max="13320" width="9.140625" customWidth="1"/>
    <col min="13569" max="13569" width="5.85546875" customWidth="1"/>
    <col min="13570" max="13570" width="31.42578125" customWidth="1"/>
    <col min="13571" max="13571" width="21" customWidth="1"/>
    <col min="13572" max="13572" width="43.85546875" customWidth="1"/>
    <col min="13573" max="13576" width="9.140625" customWidth="1"/>
    <col min="13825" max="13825" width="5.85546875" customWidth="1"/>
    <col min="13826" max="13826" width="31.42578125" customWidth="1"/>
    <col min="13827" max="13827" width="21" customWidth="1"/>
    <col min="13828" max="13828" width="43.85546875" customWidth="1"/>
    <col min="13829" max="13832" width="9.140625" customWidth="1"/>
    <col min="14081" max="14081" width="5.85546875" customWidth="1"/>
    <col min="14082" max="14082" width="31.42578125" customWidth="1"/>
    <col min="14083" max="14083" width="21" customWidth="1"/>
    <col min="14084" max="14084" width="43.85546875" customWidth="1"/>
    <col min="14085" max="14088" width="9.140625" customWidth="1"/>
    <col min="14337" max="14337" width="5.85546875" customWidth="1"/>
    <col min="14338" max="14338" width="31.42578125" customWidth="1"/>
    <col min="14339" max="14339" width="21" customWidth="1"/>
    <col min="14340" max="14340" width="43.85546875" customWidth="1"/>
    <col min="14341" max="14344" width="9.140625" customWidth="1"/>
    <col min="14593" max="14593" width="5.85546875" customWidth="1"/>
    <col min="14594" max="14594" width="31.42578125" customWidth="1"/>
    <col min="14595" max="14595" width="21" customWidth="1"/>
    <col min="14596" max="14596" width="43.85546875" customWidth="1"/>
    <col min="14597" max="14600" width="9.140625" customWidth="1"/>
    <col min="14849" max="14849" width="5.85546875" customWidth="1"/>
    <col min="14850" max="14850" width="31.42578125" customWidth="1"/>
    <col min="14851" max="14851" width="21" customWidth="1"/>
    <col min="14852" max="14852" width="43.85546875" customWidth="1"/>
    <col min="14853" max="14856" width="9.140625" customWidth="1"/>
    <col min="15105" max="15105" width="5.85546875" customWidth="1"/>
    <col min="15106" max="15106" width="31.42578125" customWidth="1"/>
    <col min="15107" max="15107" width="21" customWidth="1"/>
    <col min="15108" max="15108" width="43.85546875" customWidth="1"/>
    <col min="15109" max="15112" width="9.140625" customWidth="1"/>
    <col min="15361" max="15361" width="5.85546875" customWidth="1"/>
    <col min="15362" max="15362" width="31.42578125" customWidth="1"/>
    <col min="15363" max="15363" width="21" customWidth="1"/>
    <col min="15364" max="15364" width="43.85546875" customWidth="1"/>
    <col min="15365" max="15368" width="9.140625" customWidth="1"/>
    <col min="15617" max="15617" width="5.85546875" customWidth="1"/>
    <col min="15618" max="15618" width="31.42578125" customWidth="1"/>
    <col min="15619" max="15619" width="21" customWidth="1"/>
    <col min="15620" max="15620" width="43.85546875" customWidth="1"/>
    <col min="15621" max="15624" width="9.140625" customWidth="1"/>
    <col min="15873" max="15873" width="5.85546875" customWidth="1"/>
    <col min="15874" max="15874" width="31.42578125" customWidth="1"/>
    <col min="15875" max="15875" width="21" customWidth="1"/>
    <col min="15876" max="15876" width="43.85546875" customWidth="1"/>
    <col min="15877" max="15880" width="9.140625" customWidth="1"/>
    <col min="16129" max="16129" width="5.85546875" customWidth="1"/>
    <col min="16130" max="16130" width="31.42578125" customWidth="1"/>
    <col min="16131" max="16131" width="21" customWidth="1"/>
    <col min="16132" max="16132" width="43.85546875" customWidth="1"/>
    <col min="16133" max="16136" width="9.140625" customWidth="1"/>
  </cols>
  <sheetData>
    <row r="1" spans="1:8" ht="15.75">
      <c r="A1" s="232"/>
      <c r="B1" s="232"/>
      <c r="C1" s="232"/>
      <c r="D1" s="233" t="s">
        <v>152</v>
      </c>
    </row>
    <row r="2" spans="1:8" ht="15.75">
      <c r="A2" s="232"/>
      <c r="B2" s="232"/>
      <c r="C2" s="232"/>
      <c r="D2" s="233"/>
    </row>
    <row r="3" spans="1:8" ht="15.75">
      <c r="A3" s="232"/>
      <c r="B3" s="232"/>
      <c r="C3" s="232"/>
      <c r="D3" s="234" t="s">
        <v>17</v>
      </c>
      <c r="E3" s="73"/>
      <c r="F3" s="73"/>
      <c r="G3" s="73"/>
      <c r="H3" s="73"/>
    </row>
    <row r="4" spans="1:8" ht="15.75">
      <c r="A4" s="232"/>
      <c r="B4" s="232"/>
      <c r="C4" s="232"/>
      <c r="D4" s="234" t="s">
        <v>114</v>
      </c>
      <c r="E4" s="73"/>
      <c r="F4" s="73"/>
      <c r="G4" s="73"/>
      <c r="H4" s="73"/>
    </row>
    <row r="5" spans="1:8" ht="15.75">
      <c r="A5" s="232"/>
      <c r="B5" s="232"/>
      <c r="C5" s="232"/>
      <c r="D5" s="234" t="s">
        <v>116</v>
      </c>
      <c r="E5" s="73"/>
      <c r="F5" s="73"/>
      <c r="G5" s="73"/>
      <c r="H5" s="73"/>
    </row>
    <row r="6" spans="1:8" ht="15.75">
      <c r="A6" s="232"/>
      <c r="B6" s="232"/>
      <c r="C6" s="232"/>
      <c r="D6" s="234" t="s">
        <v>5</v>
      </c>
      <c r="E6" s="73"/>
      <c r="F6" s="73"/>
      <c r="G6" s="73"/>
      <c r="H6" s="73"/>
    </row>
    <row r="7" spans="1:8" ht="15.75">
      <c r="A7" s="232"/>
      <c r="B7" s="232"/>
      <c r="C7" s="232"/>
      <c r="D7" s="235"/>
    </row>
    <row r="8" spans="1:8">
      <c r="A8" s="232"/>
      <c r="B8" s="232"/>
      <c r="C8" s="232"/>
      <c r="D8" s="232"/>
    </row>
    <row r="9" spans="1:8" ht="129.75" customHeight="1">
      <c r="A9" s="365" t="s">
        <v>428</v>
      </c>
      <c r="B9" s="365"/>
      <c r="C9" s="365"/>
      <c r="D9" s="365"/>
      <c r="E9" s="70"/>
      <c r="F9" s="70"/>
      <c r="G9" s="70"/>
      <c r="H9" s="70"/>
    </row>
    <row r="10" spans="1:8" ht="15.75">
      <c r="A10" s="232" t="s">
        <v>109</v>
      </c>
      <c r="B10" s="71"/>
      <c r="C10" s="71"/>
      <c r="D10" s="71"/>
      <c r="E10" s="71"/>
      <c r="F10" s="71"/>
      <c r="G10" s="71"/>
      <c r="H10" s="71"/>
    </row>
    <row r="11" spans="1:8" ht="41.25" customHeight="1">
      <c r="A11" s="236" t="s">
        <v>88</v>
      </c>
      <c r="B11" s="236" t="s">
        <v>89</v>
      </c>
      <c r="C11" s="236" t="s">
        <v>153</v>
      </c>
      <c r="D11" s="236" t="s">
        <v>154</v>
      </c>
      <c r="E11" s="71"/>
      <c r="F11" s="71"/>
      <c r="G11" s="71"/>
      <c r="H11" s="71"/>
    </row>
    <row r="12" spans="1:8" s="72" customFormat="1" ht="90.75" customHeight="1">
      <c r="A12" s="237">
        <v>1</v>
      </c>
      <c r="B12" s="238" t="s">
        <v>252</v>
      </c>
      <c r="C12" s="237" t="s">
        <v>354</v>
      </c>
      <c r="D12" s="239" t="s">
        <v>355</v>
      </c>
      <c r="E12" s="70"/>
      <c r="F12" s="70"/>
      <c r="G12" s="70"/>
      <c r="H12" s="70"/>
    </row>
    <row r="13" spans="1:8">
      <c r="A13" s="74"/>
      <c r="B13" s="74"/>
      <c r="C13" s="74"/>
      <c r="D13" s="74"/>
    </row>
  </sheetData>
  <mergeCells count="1">
    <mergeCell ref="A9:D9"/>
  </mergeCells>
  <printOptions horizontalCentered="1"/>
  <pageMargins left="0.9055118110236221" right="0.70866141732283472" top="0.74803149606299213" bottom="0.74803149606299213" header="0.31496062992125984" footer="0.31496062992125984"/>
  <pageSetup paperSize="9" scale="83" fitToHeight="0" orientation="portrait" verticalDpi="0" r:id="rId1"/>
</worksheet>
</file>

<file path=xl/worksheets/sheet4.xml><?xml version="1.0" encoding="utf-8"?>
<worksheet xmlns="http://schemas.openxmlformats.org/spreadsheetml/2006/main" xmlns:r="http://schemas.openxmlformats.org/officeDocument/2006/relationships">
  <sheetPr>
    <pageSetUpPr fitToPage="1"/>
  </sheetPr>
  <dimension ref="A1:X21"/>
  <sheetViews>
    <sheetView zoomScale="80" zoomScaleNormal="80" workbookViewId="0">
      <selection activeCell="O3" sqref="O3"/>
    </sheetView>
  </sheetViews>
  <sheetFormatPr defaultRowHeight="12.75"/>
  <cols>
    <col min="1" max="1" width="17.28515625" customWidth="1"/>
    <col min="2" max="2" width="44" customWidth="1"/>
    <col min="3" max="3" width="50.7109375" customWidth="1"/>
    <col min="4" max="4" width="13" customWidth="1"/>
    <col min="5" max="5" width="9.42578125" customWidth="1"/>
    <col min="6" max="12" width="8.7109375" customWidth="1"/>
    <col min="13" max="13" width="17.85546875" customWidth="1"/>
  </cols>
  <sheetData>
    <row r="1" spans="1:24" ht="65.25" customHeight="1">
      <c r="A1" s="366" t="s">
        <v>441</v>
      </c>
      <c r="B1" s="366"/>
      <c r="C1" s="367"/>
      <c r="D1" s="367"/>
      <c r="E1" s="367"/>
      <c r="F1" s="367"/>
      <c r="G1" s="367"/>
      <c r="H1" s="367"/>
      <c r="I1" s="367"/>
      <c r="J1" s="367"/>
      <c r="K1" s="367"/>
      <c r="L1" s="367"/>
      <c r="M1" s="367"/>
      <c r="O1" s="120"/>
    </row>
    <row r="2" spans="1:24">
      <c r="A2" s="240"/>
      <c r="B2" s="240"/>
      <c r="C2" s="240"/>
      <c r="D2" s="240"/>
      <c r="E2" s="240"/>
      <c r="F2" s="240"/>
      <c r="G2" s="240"/>
      <c r="H2" s="240"/>
      <c r="I2" s="240"/>
      <c r="J2" s="240"/>
      <c r="K2" s="240"/>
      <c r="L2" s="240"/>
      <c r="M2" s="240"/>
    </row>
    <row r="3" spans="1:24" ht="213.75" customHeight="1">
      <c r="A3" s="368" t="s">
        <v>442</v>
      </c>
      <c r="B3" s="368"/>
      <c r="C3" s="368"/>
      <c r="D3" s="368"/>
      <c r="E3" s="368"/>
      <c r="F3" s="368"/>
      <c r="G3" s="368"/>
      <c r="H3" s="368"/>
      <c r="I3" s="368"/>
      <c r="J3" s="368"/>
      <c r="K3" s="368"/>
      <c r="L3" s="368"/>
      <c r="M3" s="368"/>
    </row>
    <row r="4" spans="1:24" ht="9.75" customHeight="1">
      <c r="A4" s="240"/>
      <c r="B4" s="240"/>
      <c r="C4" s="240"/>
      <c r="D4" s="240"/>
      <c r="E4" s="240"/>
      <c r="F4" s="240"/>
      <c r="G4" s="240"/>
      <c r="H4" s="240"/>
      <c r="I4" s="240"/>
      <c r="J4" s="240"/>
      <c r="K4" s="240"/>
      <c r="L4" s="240"/>
      <c r="M4" s="240"/>
    </row>
    <row r="5" spans="1:24" ht="39" customHeight="1">
      <c r="A5" s="369" t="s">
        <v>357</v>
      </c>
      <c r="B5" s="369"/>
      <c r="C5" s="370"/>
      <c r="D5" s="370"/>
      <c r="E5" s="370"/>
      <c r="F5" s="370"/>
      <c r="G5" s="370"/>
      <c r="H5" s="370"/>
      <c r="I5" s="370"/>
      <c r="J5" s="370"/>
      <c r="K5" s="370"/>
      <c r="L5" s="370"/>
      <c r="M5" s="370"/>
    </row>
    <row r="6" spans="1:24">
      <c r="A6" s="241"/>
      <c r="B6" s="241"/>
      <c r="C6" s="240"/>
      <c r="D6" s="240"/>
      <c r="E6" s="240"/>
      <c r="F6" s="240"/>
      <c r="G6" s="240"/>
      <c r="H6" s="240"/>
      <c r="I6" s="240"/>
      <c r="J6" s="240"/>
      <c r="K6" s="240"/>
      <c r="L6" s="240"/>
      <c r="M6" s="240"/>
    </row>
    <row r="7" spans="1:24" ht="24.95" customHeight="1">
      <c r="A7" s="371" t="s">
        <v>333</v>
      </c>
      <c r="B7" s="372"/>
      <c r="C7" s="371" t="s">
        <v>334</v>
      </c>
      <c r="D7" s="372"/>
      <c r="E7" s="242"/>
      <c r="F7" s="371" t="s">
        <v>335</v>
      </c>
      <c r="G7" s="373"/>
      <c r="H7" s="373"/>
      <c r="I7" s="373"/>
      <c r="J7" s="373"/>
      <c r="K7" s="373"/>
      <c r="L7" s="373"/>
      <c r="M7" s="373"/>
    </row>
    <row r="8" spans="1:24" ht="24.95" customHeight="1">
      <c r="A8" s="371" t="s">
        <v>336</v>
      </c>
      <c r="B8" s="372"/>
      <c r="C8" s="371" t="s">
        <v>337</v>
      </c>
      <c r="D8" s="372"/>
      <c r="E8" s="242"/>
      <c r="F8" s="371">
        <v>20</v>
      </c>
      <c r="G8" s="373"/>
      <c r="H8" s="373"/>
      <c r="I8" s="373"/>
      <c r="J8" s="373"/>
      <c r="K8" s="373"/>
      <c r="L8" s="373"/>
      <c r="M8" s="373"/>
    </row>
    <row r="9" spans="1:24" ht="24.95" customHeight="1">
      <c r="A9" s="371" t="s">
        <v>338</v>
      </c>
      <c r="B9" s="372"/>
      <c r="C9" s="371" t="s">
        <v>339</v>
      </c>
      <c r="D9" s="372"/>
      <c r="E9" s="242"/>
      <c r="F9" s="371">
        <v>1.5</v>
      </c>
      <c r="G9" s="373"/>
      <c r="H9" s="373"/>
      <c r="I9" s="373"/>
      <c r="J9" s="373"/>
      <c r="K9" s="373"/>
      <c r="L9" s="373"/>
      <c r="M9" s="373"/>
    </row>
    <row r="10" spans="1:24" ht="24.95" customHeight="1">
      <c r="A10" s="371" t="s">
        <v>340</v>
      </c>
      <c r="B10" s="372"/>
      <c r="C10" s="371" t="s">
        <v>341</v>
      </c>
      <c r="D10" s="372"/>
      <c r="E10" s="242"/>
      <c r="F10" s="371">
        <v>0.3</v>
      </c>
      <c r="G10" s="373"/>
      <c r="H10" s="373"/>
      <c r="I10" s="373"/>
      <c r="J10" s="373"/>
      <c r="K10" s="373"/>
      <c r="L10" s="373"/>
      <c r="M10" s="373"/>
    </row>
    <row r="11" spans="1:24" ht="24.95" customHeight="1">
      <c r="A11" s="371" t="s">
        <v>342</v>
      </c>
      <c r="B11" s="372"/>
      <c r="C11" s="371" t="s">
        <v>341</v>
      </c>
      <c r="D11" s="372"/>
      <c r="E11" s="242"/>
      <c r="F11" s="371">
        <v>5</v>
      </c>
      <c r="G11" s="373"/>
      <c r="H11" s="373"/>
      <c r="I11" s="373"/>
      <c r="J11" s="373"/>
      <c r="K11" s="373"/>
      <c r="L11" s="373"/>
      <c r="M11" s="373"/>
    </row>
    <row r="12" spans="1:24" ht="62.25" customHeight="1">
      <c r="A12" s="365" t="s">
        <v>344</v>
      </c>
      <c r="B12" s="365"/>
      <c r="C12" s="377"/>
      <c r="D12" s="377"/>
      <c r="E12" s="377"/>
      <c r="F12" s="377"/>
      <c r="G12" s="377"/>
      <c r="H12" s="377"/>
      <c r="I12" s="377"/>
      <c r="J12" s="377"/>
      <c r="K12" s="377"/>
      <c r="L12" s="377"/>
      <c r="M12" s="377"/>
    </row>
    <row r="13" spans="1:24">
      <c r="A13" s="243"/>
      <c r="B13" s="243"/>
      <c r="C13" s="240"/>
      <c r="D13" s="240"/>
      <c r="E13" s="240"/>
      <c r="F13" s="240"/>
      <c r="G13" s="240"/>
      <c r="H13" s="240"/>
      <c r="I13" s="240"/>
      <c r="J13" s="240"/>
      <c r="K13" s="240"/>
      <c r="L13" s="240"/>
      <c r="M13" s="240"/>
    </row>
    <row r="14" spans="1:24" ht="36" customHeight="1">
      <c r="A14" s="378" t="s">
        <v>13</v>
      </c>
      <c r="B14" s="378" t="s">
        <v>330</v>
      </c>
      <c r="C14" s="372"/>
      <c r="D14" s="378" t="s">
        <v>343</v>
      </c>
      <c r="E14" s="374" t="s">
        <v>331</v>
      </c>
      <c r="F14" s="375"/>
      <c r="G14" s="375"/>
      <c r="H14" s="375"/>
      <c r="I14" s="375"/>
      <c r="J14" s="375"/>
      <c r="K14" s="375"/>
      <c r="L14" s="375"/>
      <c r="M14" s="376"/>
    </row>
    <row r="15" spans="1:24" ht="35.25" customHeight="1">
      <c r="A15" s="372"/>
      <c r="B15" s="372"/>
      <c r="C15" s="372"/>
      <c r="D15" s="372"/>
      <c r="E15" s="244" t="s">
        <v>359</v>
      </c>
      <c r="F15" s="244" t="s">
        <v>158</v>
      </c>
      <c r="G15" s="244" t="s">
        <v>160</v>
      </c>
      <c r="H15" s="244" t="s">
        <v>161</v>
      </c>
      <c r="I15" s="244" t="s">
        <v>162</v>
      </c>
      <c r="J15" s="244" t="s">
        <v>163</v>
      </c>
      <c r="K15" s="244" t="s">
        <v>164</v>
      </c>
      <c r="L15" s="244" t="s">
        <v>356</v>
      </c>
      <c r="M15" s="244" t="s">
        <v>358</v>
      </c>
    </row>
    <row r="16" spans="1:24" ht="100.5" customHeight="1">
      <c r="A16" s="387" t="s">
        <v>332</v>
      </c>
      <c r="B16" s="380" t="s">
        <v>429</v>
      </c>
      <c r="C16" s="381"/>
      <c r="D16" s="244" t="s">
        <v>10</v>
      </c>
      <c r="E16" s="245">
        <v>8</v>
      </c>
      <c r="F16" s="245">
        <v>8</v>
      </c>
      <c r="G16" s="245">
        <v>8</v>
      </c>
      <c r="H16" s="245">
        <v>8</v>
      </c>
      <c r="I16" s="245">
        <v>8</v>
      </c>
      <c r="J16" s="245">
        <v>8</v>
      </c>
      <c r="K16" s="245">
        <v>8</v>
      </c>
      <c r="L16" s="246">
        <v>7</v>
      </c>
      <c r="M16" s="246">
        <v>0</v>
      </c>
      <c r="O16" s="379"/>
      <c r="P16" s="379"/>
      <c r="Q16" s="379"/>
      <c r="R16" s="379"/>
      <c r="S16" s="379"/>
      <c r="T16" s="379"/>
      <c r="U16" s="379"/>
      <c r="V16" s="379"/>
      <c r="W16" s="379"/>
      <c r="X16" s="379"/>
    </row>
    <row r="17" spans="1:13" ht="100.5" customHeight="1">
      <c r="A17" s="387"/>
      <c r="B17" s="380" t="s">
        <v>430</v>
      </c>
      <c r="C17" s="381"/>
      <c r="D17" s="244" t="s">
        <v>10</v>
      </c>
      <c r="E17" s="244">
        <v>40.5</v>
      </c>
      <c r="F17" s="244">
        <v>40.5</v>
      </c>
      <c r="G17" s="244">
        <v>40.5</v>
      </c>
      <c r="H17" s="244">
        <v>40.5</v>
      </c>
      <c r="I17" s="244">
        <v>40.5</v>
      </c>
      <c r="J17" s="244">
        <v>40.5</v>
      </c>
      <c r="K17" s="244">
        <v>40.5</v>
      </c>
      <c r="L17" s="247">
        <v>33.729999999999997</v>
      </c>
      <c r="M17" s="247">
        <v>2.5</v>
      </c>
    </row>
    <row r="18" spans="1:13">
      <c r="A18" s="241"/>
      <c r="B18" s="241"/>
      <c r="C18" s="240"/>
      <c r="D18" s="240"/>
      <c r="E18" s="240"/>
      <c r="F18" s="240"/>
      <c r="G18" s="240"/>
      <c r="H18" s="240"/>
      <c r="I18" s="240"/>
      <c r="J18" s="240"/>
      <c r="K18" s="240"/>
      <c r="L18" s="240"/>
      <c r="M18" s="240"/>
    </row>
    <row r="19" spans="1:13" ht="42" customHeight="1">
      <c r="A19" s="382" t="s">
        <v>431</v>
      </c>
      <c r="B19" s="382"/>
      <c r="C19" s="382"/>
      <c r="D19" s="382"/>
      <c r="E19" s="382"/>
      <c r="F19" s="382"/>
      <c r="G19" s="382"/>
      <c r="H19" s="382"/>
      <c r="I19" s="382"/>
      <c r="J19" s="382"/>
      <c r="K19" s="382"/>
      <c r="L19" s="382"/>
      <c r="M19" s="382"/>
    </row>
    <row r="20" spans="1:13" s="121" customFormat="1" ht="75.75" customHeight="1">
      <c r="A20" s="383" t="s">
        <v>432</v>
      </c>
      <c r="B20" s="384"/>
      <c r="C20" s="384"/>
      <c r="D20" s="384"/>
      <c r="E20" s="384"/>
      <c r="F20" s="384"/>
      <c r="G20" s="384"/>
      <c r="H20" s="384"/>
      <c r="I20" s="384"/>
      <c r="J20" s="384"/>
      <c r="K20" s="384"/>
      <c r="L20" s="384"/>
      <c r="M20" s="384"/>
    </row>
    <row r="21" spans="1:13" ht="18.75">
      <c r="A21" s="385"/>
      <c r="B21" s="386"/>
      <c r="C21" s="386"/>
      <c r="D21" s="386"/>
      <c r="E21" s="386"/>
      <c r="F21" s="386"/>
      <c r="G21" s="386"/>
      <c r="H21" s="386"/>
      <c r="I21" s="386"/>
      <c r="J21" s="386"/>
      <c r="K21" s="386"/>
      <c r="L21" s="386"/>
      <c r="M21" s="386"/>
    </row>
  </sheetData>
  <mergeCells count="30">
    <mergeCell ref="O16:X16"/>
    <mergeCell ref="B17:C17"/>
    <mergeCell ref="A19:M19"/>
    <mergeCell ref="A20:M20"/>
    <mergeCell ref="A21:M21"/>
    <mergeCell ref="A16:A17"/>
    <mergeCell ref="B16:C16"/>
    <mergeCell ref="E14:M14"/>
    <mergeCell ref="A12:M12"/>
    <mergeCell ref="A14:A15"/>
    <mergeCell ref="B14:C15"/>
    <mergeCell ref="D14:D15"/>
    <mergeCell ref="A10:B10"/>
    <mergeCell ref="C10:D10"/>
    <mergeCell ref="F10:M10"/>
    <mergeCell ref="A11:B11"/>
    <mergeCell ref="C11:D11"/>
    <mergeCell ref="F11:M11"/>
    <mergeCell ref="A8:B8"/>
    <mergeCell ref="C8:D8"/>
    <mergeCell ref="F8:M8"/>
    <mergeCell ref="A9:B9"/>
    <mergeCell ref="C9:D9"/>
    <mergeCell ref="F9:M9"/>
    <mergeCell ref="A1:M1"/>
    <mergeCell ref="A3:M3"/>
    <mergeCell ref="A5:M5"/>
    <mergeCell ref="A7:B7"/>
    <mergeCell ref="C7:D7"/>
    <mergeCell ref="F7:M7"/>
  </mergeCells>
  <printOptions horizontalCentered="1"/>
  <pageMargins left="0.51181102362204722" right="0.51181102362204722" top="0.55118110236220474" bottom="0.55118110236220474" header="0.31496062992125984" footer="0.31496062992125984"/>
  <pageSetup paperSize="9" scale="55" orientation="landscape" verticalDpi="0" r:id="rId1"/>
</worksheet>
</file>

<file path=xl/worksheets/sheet5.xml><?xml version="1.0" encoding="utf-8"?>
<worksheet xmlns="http://schemas.openxmlformats.org/spreadsheetml/2006/main" xmlns:r="http://schemas.openxmlformats.org/officeDocument/2006/relationships">
  <sheetPr>
    <tabColor rgb="FFFF0000"/>
    <pageSetUpPr fitToPage="1"/>
  </sheetPr>
  <dimension ref="A1:T61"/>
  <sheetViews>
    <sheetView zoomScale="90" zoomScaleNormal="90" zoomScaleSheetLayoutView="130" workbookViewId="0">
      <selection sqref="A1:S59"/>
    </sheetView>
  </sheetViews>
  <sheetFormatPr defaultColWidth="0.85546875" defaultRowHeight="12.75" customHeight="1"/>
  <cols>
    <col min="1" max="1" width="3.85546875" style="116" customWidth="1"/>
    <col min="2" max="2" width="0.85546875" style="116"/>
    <col min="3" max="3" width="60" style="116" customWidth="1"/>
    <col min="4" max="4" width="8.7109375" style="116" customWidth="1"/>
    <col min="5" max="6" width="0.85546875" style="116" hidden="1" customWidth="1"/>
    <col min="7" max="7" width="0.5703125" style="116" hidden="1" customWidth="1"/>
    <col min="8" max="10" width="0.85546875" style="116" hidden="1" customWidth="1"/>
    <col min="11" max="19" width="9.7109375" style="116" customWidth="1"/>
    <col min="20" max="20" width="39.28515625" style="116" customWidth="1"/>
    <col min="21" max="16384" width="0.85546875" style="116"/>
  </cols>
  <sheetData>
    <row r="1" spans="1:20" s="107" customFormat="1" ht="10.5" customHeight="1">
      <c r="S1" s="248" t="s">
        <v>150</v>
      </c>
    </row>
    <row r="2" spans="1:20" s="107" customFormat="1" ht="10.5" customHeight="1"/>
    <row r="3" spans="1:20" s="107" customFormat="1" ht="15" customHeight="1">
      <c r="N3" s="249"/>
      <c r="O3" s="249"/>
      <c r="P3" s="249"/>
      <c r="S3" s="250" t="s">
        <v>17</v>
      </c>
    </row>
    <row r="4" spans="1:20" s="107" customFormat="1" ht="15" customHeight="1">
      <c r="N4" s="249"/>
      <c r="O4" s="249"/>
      <c r="P4" s="249"/>
      <c r="S4" s="250" t="s">
        <v>114</v>
      </c>
    </row>
    <row r="5" spans="1:20" s="107" customFormat="1" ht="15" customHeight="1">
      <c r="N5" s="249"/>
      <c r="O5" s="249"/>
      <c r="P5" s="249"/>
      <c r="S5" s="250" t="s">
        <v>116</v>
      </c>
    </row>
    <row r="6" spans="1:20" s="107" customFormat="1" ht="15" customHeight="1">
      <c r="N6" s="249"/>
      <c r="O6" s="249"/>
      <c r="P6" s="249"/>
      <c r="S6" s="250" t="s">
        <v>5</v>
      </c>
    </row>
    <row r="7" spans="1:20" s="107" customFormat="1" ht="12" customHeight="1">
      <c r="O7" s="251"/>
      <c r="P7" s="251"/>
    </row>
    <row r="8" spans="1:20" s="108" customFormat="1" ht="31.5">
      <c r="T8" s="109" t="s">
        <v>319</v>
      </c>
    </row>
    <row r="9" spans="1:20" s="110" customFormat="1">
      <c r="A9" s="388" t="s">
        <v>155</v>
      </c>
      <c r="B9" s="388"/>
      <c r="C9" s="388"/>
      <c r="D9" s="388"/>
      <c r="E9" s="388"/>
      <c r="F9" s="388"/>
      <c r="G9" s="388"/>
      <c r="H9" s="388"/>
      <c r="I9" s="388"/>
      <c r="J9" s="388"/>
      <c r="K9" s="388"/>
      <c r="L9" s="388"/>
      <c r="M9" s="388"/>
      <c r="N9" s="388"/>
      <c r="O9" s="388"/>
      <c r="P9" s="388"/>
      <c r="Q9" s="389"/>
      <c r="R9" s="389"/>
      <c r="S9" s="389"/>
    </row>
    <row r="10" spans="1:20" s="110" customFormat="1" ht="16.5" customHeight="1">
      <c r="A10" s="390"/>
      <c r="B10" s="390"/>
      <c r="C10" s="390"/>
      <c r="D10" s="390"/>
      <c r="E10" s="390"/>
      <c r="F10" s="390"/>
      <c r="G10" s="390"/>
      <c r="H10" s="390"/>
      <c r="I10" s="390"/>
      <c r="J10" s="390"/>
      <c r="K10" s="390"/>
      <c r="L10" s="390"/>
      <c r="M10" s="390"/>
      <c r="N10" s="390"/>
      <c r="O10" s="390"/>
      <c r="P10" s="390"/>
      <c r="Q10" s="389"/>
      <c r="R10" s="389"/>
      <c r="S10" s="389"/>
    </row>
    <row r="11" spans="1:20" s="108" customFormat="1" ht="12"/>
    <row r="12" spans="1:20" s="111" customFormat="1" ht="13.5" customHeight="1">
      <c r="A12" s="391" t="s">
        <v>0</v>
      </c>
      <c r="B12" s="392"/>
      <c r="C12" s="397" t="s">
        <v>13</v>
      </c>
      <c r="D12" s="397" t="s">
        <v>12</v>
      </c>
      <c r="E12" s="400"/>
      <c r="F12" s="400"/>
      <c r="G12" s="400"/>
      <c r="H12" s="400"/>
      <c r="I12" s="400"/>
      <c r="J12" s="401"/>
      <c r="K12" s="391" t="s">
        <v>369</v>
      </c>
      <c r="L12" s="391" t="s">
        <v>370</v>
      </c>
      <c r="M12" s="406" t="s">
        <v>371</v>
      </c>
      <c r="N12" s="406"/>
      <c r="O12" s="406"/>
      <c r="P12" s="406"/>
      <c r="Q12" s="407"/>
      <c r="R12" s="407"/>
      <c r="S12" s="407"/>
    </row>
    <row r="13" spans="1:20" s="112" customFormat="1" ht="13.5" customHeight="1">
      <c r="A13" s="393"/>
      <c r="B13" s="394"/>
      <c r="C13" s="398"/>
      <c r="D13" s="398"/>
      <c r="E13" s="402"/>
      <c r="F13" s="402"/>
      <c r="G13" s="402"/>
      <c r="H13" s="402"/>
      <c r="I13" s="402"/>
      <c r="J13" s="403"/>
      <c r="K13" s="393"/>
      <c r="L13" s="393"/>
      <c r="M13" s="406" t="s">
        <v>11</v>
      </c>
      <c r="N13" s="406"/>
      <c r="O13" s="406"/>
      <c r="P13" s="406"/>
      <c r="Q13" s="407"/>
      <c r="R13" s="407"/>
      <c r="S13" s="407"/>
    </row>
    <row r="14" spans="1:20" s="112" customFormat="1" ht="13.5" customHeight="1">
      <c r="A14" s="395"/>
      <c r="B14" s="396"/>
      <c r="C14" s="399"/>
      <c r="D14" s="399"/>
      <c r="E14" s="404"/>
      <c r="F14" s="404"/>
      <c r="G14" s="404"/>
      <c r="H14" s="404"/>
      <c r="I14" s="404"/>
      <c r="J14" s="405"/>
      <c r="K14" s="395"/>
      <c r="L14" s="395"/>
      <c r="M14" s="252">
        <v>2019</v>
      </c>
      <c r="N14" s="253" t="s">
        <v>166</v>
      </c>
      <c r="O14" s="253" t="s">
        <v>170</v>
      </c>
      <c r="P14" s="253" t="s">
        <v>171</v>
      </c>
      <c r="Q14" s="253" t="s">
        <v>167</v>
      </c>
      <c r="R14" s="253" t="s">
        <v>168</v>
      </c>
      <c r="S14" s="253" t="s">
        <v>353</v>
      </c>
    </row>
    <row r="15" spans="1:20" s="112" customFormat="1" ht="11.25">
      <c r="A15" s="408">
        <v>1</v>
      </c>
      <c r="B15" s="409"/>
      <c r="C15" s="254">
        <v>2</v>
      </c>
      <c r="D15" s="408">
        <v>3</v>
      </c>
      <c r="E15" s="410"/>
      <c r="F15" s="410"/>
      <c r="G15" s="410"/>
      <c r="H15" s="410"/>
      <c r="I15" s="410"/>
      <c r="J15" s="409"/>
      <c r="K15" s="254">
        <v>4</v>
      </c>
      <c r="L15" s="254">
        <v>5</v>
      </c>
      <c r="M15" s="254">
        <v>6</v>
      </c>
      <c r="N15" s="254">
        <v>7</v>
      </c>
      <c r="O15" s="254">
        <v>8</v>
      </c>
      <c r="P15" s="254">
        <v>9</v>
      </c>
      <c r="Q15" s="254">
        <v>10</v>
      </c>
      <c r="R15" s="254">
        <v>11</v>
      </c>
      <c r="S15" s="255">
        <v>12</v>
      </c>
    </row>
    <row r="16" spans="1:20" s="113" customFormat="1" ht="21" customHeight="1">
      <c r="A16" s="411" t="s">
        <v>24</v>
      </c>
      <c r="B16" s="412"/>
      <c r="C16" s="256" t="s">
        <v>332</v>
      </c>
      <c r="D16" s="413"/>
      <c r="E16" s="414"/>
      <c r="F16" s="414"/>
      <c r="G16" s="414"/>
      <c r="H16" s="414"/>
      <c r="I16" s="414"/>
      <c r="J16" s="415"/>
      <c r="K16" s="257"/>
      <c r="L16" s="257"/>
      <c r="M16" s="257"/>
      <c r="N16" s="257"/>
      <c r="O16" s="257"/>
      <c r="P16" s="257"/>
      <c r="Q16" s="257"/>
      <c r="R16" s="257"/>
      <c r="S16" s="258"/>
    </row>
    <row r="17" spans="1:20" s="114" customFormat="1" ht="57.75" customHeight="1">
      <c r="A17" s="416" t="s">
        <v>25</v>
      </c>
      <c r="B17" s="417"/>
      <c r="C17" s="259" t="s">
        <v>433</v>
      </c>
      <c r="D17" s="418" t="s">
        <v>10</v>
      </c>
      <c r="E17" s="419"/>
      <c r="F17" s="419"/>
      <c r="G17" s="419"/>
      <c r="H17" s="419"/>
      <c r="I17" s="419"/>
      <c r="J17" s="420"/>
      <c r="K17" s="260">
        <f>K18/K19*100</f>
        <v>7.9935535858178888</v>
      </c>
      <c r="L17" s="260">
        <f t="shared" ref="L17:S17" si="0">L18/L19*100</f>
        <v>7.9935535858178888</v>
      </c>
      <c r="M17" s="260">
        <f t="shared" si="0"/>
        <v>7.9935535858178888</v>
      </c>
      <c r="N17" s="260">
        <f t="shared" si="0"/>
        <v>7.9935535858178888</v>
      </c>
      <c r="O17" s="260">
        <f t="shared" si="0"/>
        <v>7.9935535858178888</v>
      </c>
      <c r="P17" s="260">
        <f t="shared" si="0"/>
        <v>7.9935535858178888</v>
      </c>
      <c r="Q17" s="260">
        <f t="shared" si="0"/>
        <v>7.9935535858178888</v>
      </c>
      <c r="R17" s="260">
        <f t="shared" si="0"/>
        <v>7.9935535858178888</v>
      </c>
      <c r="S17" s="260">
        <f t="shared" si="0"/>
        <v>6.9943593875906522</v>
      </c>
      <c r="T17" s="115"/>
    </row>
    <row r="18" spans="1:20" s="114" customFormat="1" ht="24" customHeight="1">
      <c r="A18" s="416"/>
      <c r="B18" s="421"/>
      <c r="C18" s="259" t="s">
        <v>372</v>
      </c>
      <c r="D18" s="261" t="s">
        <v>373</v>
      </c>
      <c r="E18" s="262"/>
      <c r="F18" s="262"/>
      <c r="G18" s="262"/>
      <c r="H18" s="262"/>
      <c r="I18" s="262"/>
      <c r="J18" s="263"/>
      <c r="K18" s="264">
        <v>1488</v>
      </c>
      <c r="L18" s="264">
        <v>1488</v>
      </c>
      <c r="M18" s="264">
        <v>1488</v>
      </c>
      <c r="N18" s="264">
        <v>1488</v>
      </c>
      <c r="O18" s="264">
        <v>1488</v>
      </c>
      <c r="P18" s="264">
        <v>1488</v>
      </c>
      <c r="Q18" s="264">
        <v>1488</v>
      </c>
      <c r="R18" s="264">
        <v>1488</v>
      </c>
      <c r="S18" s="265">
        <v>1302</v>
      </c>
      <c r="T18" s="115"/>
    </row>
    <row r="19" spans="1:20" s="114" customFormat="1" ht="18" customHeight="1">
      <c r="A19" s="416"/>
      <c r="B19" s="421"/>
      <c r="C19" s="266" t="s">
        <v>374</v>
      </c>
      <c r="D19" s="261" t="s">
        <v>373</v>
      </c>
      <c r="E19" s="262"/>
      <c r="F19" s="262"/>
      <c r="G19" s="262"/>
      <c r="H19" s="262"/>
      <c r="I19" s="262"/>
      <c r="J19" s="263"/>
      <c r="K19" s="264">
        <v>18615</v>
      </c>
      <c r="L19" s="264">
        <v>18615</v>
      </c>
      <c r="M19" s="264">
        <v>18615</v>
      </c>
      <c r="N19" s="264">
        <v>18615</v>
      </c>
      <c r="O19" s="264">
        <v>18615</v>
      </c>
      <c r="P19" s="264">
        <v>18615</v>
      </c>
      <c r="Q19" s="264">
        <v>18615</v>
      </c>
      <c r="R19" s="264">
        <v>18615</v>
      </c>
      <c r="S19" s="265">
        <v>18615</v>
      </c>
      <c r="T19" s="115"/>
    </row>
    <row r="20" spans="1:20" s="114" customFormat="1" ht="33.75" customHeight="1">
      <c r="A20" s="416" t="s">
        <v>33</v>
      </c>
      <c r="B20" s="417"/>
      <c r="C20" s="259" t="s">
        <v>434</v>
      </c>
      <c r="D20" s="418" t="s">
        <v>80</v>
      </c>
      <c r="E20" s="419"/>
      <c r="F20" s="419"/>
      <c r="G20" s="419"/>
      <c r="H20" s="419"/>
      <c r="I20" s="419"/>
      <c r="J20" s="420"/>
      <c r="K20" s="267">
        <f>K21/K22*100</f>
        <v>40.500736377025035</v>
      </c>
      <c r="L20" s="267">
        <f t="shared" ref="L20:S20" si="1">L21/L22*100</f>
        <v>40.500736377025035</v>
      </c>
      <c r="M20" s="267">
        <f t="shared" si="1"/>
        <v>40.500736377025035</v>
      </c>
      <c r="N20" s="267">
        <f t="shared" si="1"/>
        <v>40.500736377025035</v>
      </c>
      <c r="O20" s="267">
        <f t="shared" si="1"/>
        <v>40.500736377025035</v>
      </c>
      <c r="P20" s="267">
        <f t="shared" si="1"/>
        <v>40.500736377025035</v>
      </c>
      <c r="Q20" s="267">
        <f t="shared" si="1"/>
        <v>40.500736377025035</v>
      </c>
      <c r="R20" s="267">
        <f t="shared" si="1"/>
        <v>40.500736377025035</v>
      </c>
      <c r="S20" s="267">
        <f t="shared" si="1"/>
        <v>33.726067746686304</v>
      </c>
      <c r="T20" s="115"/>
    </row>
    <row r="21" spans="1:20" s="114" customFormat="1" ht="33.75" customHeight="1">
      <c r="A21" s="416"/>
      <c r="B21" s="421"/>
      <c r="C21" s="266" t="s">
        <v>375</v>
      </c>
      <c r="D21" s="261" t="s">
        <v>373</v>
      </c>
      <c r="E21" s="262"/>
      <c r="F21" s="262"/>
      <c r="G21" s="262"/>
      <c r="H21" s="262"/>
      <c r="I21" s="262"/>
      <c r="J21" s="263"/>
      <c r="K21" s="268">
        <v>275</v>
      </c>
      <c r="L21" s="268">
        <v>275</v>
      </c>
      <c r="M21" s="268">
        <v>275</v>
      </c>
      <c r="N21" s="268">
        <v>275</v>
      </c>
      <c r="O21" s="268">
        <v>275</v>
      </c>
      <c r="P21" s="268">
        <v>275</v>
      </c>
      <c r="Q21" s="268">
        <v>275</v>
      </c>
      <c r="R21" s="268">
        <v>275</v>
      </c>
      <c r="S21" s="269">
        <v>229</v>
      </c>
      <c r="T21" s="115"/>
    </row>
    <row r="22" spans="1:20" s="114" customFormat="1" ht="18" customHeight="1">
      <c r="A22" s="416"/>
      <c r="B22" s="421"/>
      <c r="C22" s="266" t="s">
        <v>374</v>
      </c>
      <c r="D22" s="261" t="s">
        <v>373</v>
      </c>
      <c r="E22" s="262"/>
      <c r="F22" s="262"/>
      <c r="G22" s="262"/>
      <c r="H22" s="262"/>
      <c r="I22" s="262"/>
      <c r="J22" s="263"/>
      <c r="K22" s="268">
        <v>679</v>
      </c>
      <c r="L22" s="268">
        <v>679</v>
      </c>
      <c r="M22" s="268">
        <v>679</v>
      </c>
      <c r="N22" s="268">
        <v>679</v>
      </c>
      <c r="O22" s="268">
        <v>679</v>
      </c>
      <c r="P22" s="268">
        <v>679</v>
      </c>
      <c r="Q22" s="268">
        <v>679</v>
      </c>
      <c r="R22" s="268">
        <v>679</v>
      </c>
      <c r="S22" s="269">
        <v>679</v>
      </c>
      <c r="T22" s="115"/>
    </row>
    <row r="23" spans="1:20" s="114" customFormat="1" ht="21" customHeight="1">
      <c r="A23" s="411" t="s">
        <v>46</v>
      </c>
      <c r="B23" s="412"/>
      <c r="C23" s="256" t="s">
        <v>376</v>
      </c>
      <c r="D23" s="270"/>
      <c r="E23" s="271"/>
      <c r="F23" s="271"/>
      <c r="G23" s="271"/>
      <c r="H23" s="271"/>
      <c r="I23" s="271"/>
      <c r="J23" s="272"/>
      <c r="K23" s="270"/>
      <c r="L23" s="270"/>
      <c r="M23" s="270"/>
      <c r="N23" s="270"/>
      <c r="O23" s="270"/>
      <c r="P23" s="270"/>
      <c r="Q23" s="270"/>
      <c r="R23" s="270"/>
      <c r="S23" s="273"/>
      <c r="T23" s="115"/>
    </row>
    <row r="24" spans="1:20" s="114" customFormat="1" ht="24" customHeight="1">
      <c r="A24" s="416" t="s">
        <v>48</v>
      </c>
      <c r="B24" s="417"/>
      <c r="C24" s="259" t="s">
        <v>377</v>
      </c>
      <c r="D24" s="268" t="s">
        <v>378</v>
      </c>
      <c r="E24" s="262"/>
      <c r="F24" s="262"/>
      <c r="G24" s="262"/>
      <c r="H24" s="262"/>
      <c r="I24" s="262"/>
      <c r="J24" s="263"/>
      <c r="K24" s="274">
        <f>SUM(K25/K26)</f>
        <v>0.47585724282715186</v>
      </c>
      <c r="L24" s="274">
        <f t="shared" ref="L24:S24" si="2">SUM(L25/L26)</f>
        <v>0.48985304408677394</v>
      </c>
      <c r="M24" s="274">
        <f t="shared" si="2"/>
        <v>0.48985304408677394</v>
      </c>
      <c r="N24" s="274">
        <f t="shared" si="2"/>
        <v>0.48985304408677394</v>
      </c>
      <c r="O24" s="274">
        <f t="shared" si="2"/>
        <v>0.48985304408677394</v>
      </c>
      <c r="P24" s="274">
        <f t="shared" si="2"/>
        <v>0.48985304408677394</v>
      </c>
      <c r="Q24" s="274">
        <f t="shared" si="2"/>
        <v>0.48985304408677394</v>
      </c>
      <c r="R24" s="274">
        <f t="shared" si="2"/>
        <v>0.48985304408677394</v>
      </c>
      <c r="S24" s="275">
        <f t="shared" si="2"/>
        <v>0.48985304408677394</v>
      </c>
      <c r="T24" s="115"/>
    </row>
    <row r="25" spans="1:20" s="114" customFormat="1" ht="24" customHeight="1">
      <c r="A25" s="416"/>
      <c r="B25" s="421"/>
      <c r="C25" s="266" t="s">
        <v>379</v>
      </c>
      <c r="D25" s="268" t="s">
        <v>380</v>
      </c>
      <c r="E25" s="262"/>
      <c r="F25" s="262"/>
      <c r="G25" s="262"/>
      <c r="H25" s="262"/>
      <c r="I25" s="262"/>
      <c r="J25" s="263"/>
      <c r="K25" s="268">
        <v>68</v>
      </c>
      <c r="L25" s="268">
        <v>70</v>
      </c>
      <c r="M25" s="268">
        <v>70</v>
      </c>
      <c r="N25" s="268">
        <v>70</v>
      </c>
      <c r="O25" s="268">
        <v>70</v>
      </c>
      <c r="P25" s="268">
        <v>70</v>
      </c>
      <c r="Q25" s="268">
        <v>70</v>
      </c>
      <c r="R25" s="268">
        <v>70</v>
      </c>
      <c r="S25" s="269">
        <v>70</v>
      </c>
      <c r="T25" s="115"/>
    </row>
    <row r="26" spans="1:20" s="114" customFormat="1" ht="18" customHeight="1">
      <c r="A26" s="416"/>
      <c r="B26" s="417"/>
      <c r="C26" s="266" t="s">
        <v>381</v>
      </c>
      <c r="D26" s="268" t="s">
        <v>382</v>
      </c>
      <c r="E26" s="262"/>
      <c r="F26" s="262"/>
      <c r="G26" s="262"/>
      <c r="H26" s="262"/>
      <c r="I26" s="262"/>
      <c r="J26" s="263"/>
      <c r="K26" s="268">
        <v>142.9</v>
      </c>
      <c r="L26" s="268">
        <v>142.9</v>
      </c>
      <c r="M26" s="268">
        <v>142.9</v>
      </c>
      <c r="N26" s="268">
        <v>142.9</v>
      </c>
      <c r="O26" s="268">
        <v>142.9</v>
      </c>
      <c r="P26" s="268">
        <v>142.9</v>
      </c>
      <c r="Q26" s="268">
        <v>142.9</v>
      </c>
      <c r="R26" s="268">
        <v>142.9</v>
      </c>
      <c r="S26" s="269">
        <v>142.9</v>
      </c>
      <c r="T26" s="115"/>
    </row>
    <row r="27" spans="1:20" s="114" customFormat="1" ht="24" customHeight="1">
      <c r="A27" s="416" t="s">
        <v>50</v>
      </c>
      <c r="B27" s="417"/>
      <c r="C27" s="259" t="s">
        <v>383</v>
      </c>
      <c r="D27" s="268" t="s">
        <v>378</v>
      </c>
      <c r="E27" s="262"/>
      <c r="F27" s="262"/>
      <c r="G27" s="262"/>
      <c r="H27" s="262"/>
      <c r="I27" s="262"/>
      <c r="J27" s="263"/>
      <c r="K27" s="276">
        <f>SUM(K28/K29)</f>
        <v>10.80712788259958</v>
      </c>
      <c r="L27" s="276">
        <f t="shared" ref="L27:S27" si="3">SUM(L28/L29)</f>
        <v>10.828092243186582</v>
      </c>
      <c r="M27" s="276">
        <f t="shared" si="3"/>
        <v>10.828092243186582</v>
      </c>
      <c r="N27" s="276">
        <f t="shared" si="3"/>
        <v>10.828092243186582</v>
      </c>
      <c r="O27" s="276">
        <f t="shared" si="3"/>
        <v>10.828092243186582</v>
      </c>
      <c r="P27" s="276">
        <f t="shared" si="3"/>
        <v>10.828092243186582</v>
      </c>
      <c r="Q27" s="276">
        <f t="shared" si="3"/>
        <v>10.828092243186582</v>
      </c>
      <c r="R27" s="276">
        <f t="shared" si="3"/>
        <v>10.828092243186582</v>
      </c>
      <c r="S27" s="277">
        <f t="shared" si="3"/>
        <v>10.828092243186582</v>
      </c>
      <c r="T27" s="115"/>
    </row>
    <row r="28" spans="1:20" s="114" customFormat="1" ht="18" customHeight="1">
      <c r="A28" s="416"/>
      <c r="B28" s="421"/>
      <c r="C28" s="266" t="s">
        <v>384</v>
      </c>
      <c r="D28" s="268" t="s">
        <v>380</v>
      </c>
      <c r="E28" s="262"/>
      <c r="F28" s="262"/>
      <c r="G28" s="262"/>
      <c r="H28" s="262"/>
      <c r="I28" s="262"/>
      <c r="J28" s="263"/>
      <c r="K28" s="268">
        <v>1031</v>
      </c>
      <c r="L28" s="268">
        <v>1033</v>
      </c>
      <c r="M28" s="268">
        <v>1033</v>
      </c>
      <c r="N28" s="268">
        <v>1033</v>
      </c>
      <c r="O28" s="268">
        <v>1033</v>
      </c>
      <c r="P28" s="268">
        <v>1033</v>
      </c>
      <c r="Q28" s="268">
        <v>1033</v>
      </c>
      <c r="R28" s="268">
        <v>1033</v>
      </c>
      <c r="S28" s="269">
        <v>1033</v>
      </c>
      <c r="T28" s="115"/>
    </row>
    <row r="29" spans="1:20" s="114" customFormat="1" ht="18" customHeight="1">
      <c r="A29" s="416"/>
      <c r="B29" s="421"/>
      <c r="C29" s="266" t="s">
        <v>385</v>
      </c>
      <c r="D29" s="268" t="s">
        <v>382</v>
      </c>
      <c r="E29" s="262"/>
      <c r="F29" s="262"/>
      <c r="G29" s="262"/>
      <c r="H29" s="262"/>
      <c r="I29" s="262"/>
      <c r="J29" s="263"/>
      <c r="K29" s="268">
        <v>95.4</v>
      </c>
      <c r="L29" s="268">
        <v>95.4</v>
      </c>
      <c r="M29" s="268">
        <v>95.4</v>
      </c>
      <c r="N29" s="268">
        <v>95.4</v>
      </c>
      <c r="O29" s="268">
        <v>95.4</v>
      </c>
      <c r="P29" s="268">
        <v>95.4</v>
      </c>
      <c r="Q29" s="268">
        <v>95.4</v>
      </c>
      <c r="R29" s="268">
        <v>95.4</v>
      </c>
      <c r="S29" s="269">
        <v>95.4</v>
      </c>
      <c r="T29" s="115"/>
    </row>
    <row r="30" spans="1:20" s="114" customFormat="1" ht="21" customHeight="1">
      <c r="A30" s="411" t="s">
        <v>61</v>
      </c>
      <c r="B30" s="422"/>
      <c r="C30" s="278" t="s">
        <v>386</v>
      </c>
      <c r="D30" s="270"/>
      <c r="E30" s="271"/>
      <c r="F30" s="271"/>
      <c r="G30" s="271"/>
      <c r="H30" s="271"/>
      <c r="I30" s="271"/>
      <c r="J30" s="272"/>
      <c r="K30" s="270"/>
      <c r="L30" s="270"/>
      <c r="M30" s="270"/>
      <c r="N30" s="270"/>
      <c r="O30" s="270"/>
      <c r="P30" s="270"/>
      <c r="Q30" s="270"/>
      <c r="R30" s="270"/>
      <c r="S30" s="273"/>
      <c r="T30" s="115"/>
    </row>
    <row r="31" spans="1:20" s="114" customFormat="1" ht="24" customHeight="1">
      <c r="A31" s="416" t="s">
        <v>64</v>
      </c>
      <c r="B31" s="421"/>
      <c r="C31" s="279" t="s">
        <v>387</v>
      </c>
      <c r="D31" s="268" t="s">
        <v>10</v>
      </c>
      <c r="E31" s="262"/>
      <c r="F31" s="262"/>
      <c r="G31" s="262"/>
      <c r="H31" s="262"/>
      <c r="I31" s="262"/>
      <c r="J31" s="263"/>
      <c r="K31" s="268">
        <v>0</v>
      </c>
      <c r="L31" s="268">
        <v>0</v>
      </c>
      <c r="M31" s="268">
        <v>0</v>
      </c>
      <c r="N31" s="268">
        <v>0</v>
      </c>
      <c r="O31" s="268">
        <v>0</v>
      </c>
      <c r="P31" s="268">
        <v>0</v>
      </c>
      <c r="Q31" s="268">
        <v>0</v>
      </c>
      <c r="R31" s="268">
        <v>0</v>
      </c>
      <c r="S31" s="269">
        <v>0</v>
      </c>
      <c r="T31" s="115"/>
    </row>
    <row r="32" spans="1:20" s="114" customFormat="1" ht="18" customHeight="1">
      <c r="A32" s="416"/>
      <c r="B32" s="421"/>
      <c r="C32" s="266" t="s">
        <v>388</v>
      </c>
      <c r="D32" s="261" t="s">
        <v>389</v>
      </c>
      <c r="E32" s="262"/>
      <c r="F32" s="262"/>
      <c r="G32" s="262"/>
      <c r="H32" s="262"/>
      <c r="I32" s="262"/>
      <c r="J32" s="263"/>
      <c r="K32" s="268">
        <v>0</v>
      </c>
      <c r="L32" s="268">
        <v>0</v>
      </c>
      <c r="M32" s="268">
        <v>0</v>
      </c>
      <c r="N32" s="268">
        <v>0</v>
      </c>
      <c r="O32" s="268">
        <v>0</v>
      </c>
      <c r="P32" s="268">
        <v>0</v>
      </c>
      <c r="Q32" s="268">
        <v>0</v>
      </c>
      <c r="R32" s="268">
        <v>0</v>
      </c>
      <c r="S32" s="269">
        <v>0</v>
      </c>
      <c r="T32" s="115"/>
    </row>
    <row r="33" spans="1:20" s="114" customFormat="1" ht="24" customHeight="1">
      <c r="A33" s="416"/>
      <c r="B33" s="421"/>
      <c r="C33" s="266" t="s">
        <v>390</v>
      </c>
      <c r="D33" s="261" t="s">
        <v>389</v>
      </c>
      <c r="E33" s="262"/>
      <c r="F33" s="262"/>
      <c r="G33" s="262"/>
      <c r="H33" s="262"/>
      <c r="I33" s="262"/>
      <c r="J33" s="263"/>
      <c r="K33" s="280">
        <v>4359480</v>
      </c>
      <c r="L33" s="280">
        <v>4359480</v>
      </c>
      <c r="M33" s="280">
        <v>4359480</v>
      </c>
      <c r="N33" s="280">
        <v>4359480</v>
      </c>
      <c r="O33" s="280">
        <v>4359480</v>
      </c>
      <c r="P33" s="280">
        <v>4359480</v>
      </c>
      <c r="Q33" s="280">
        <v>4359480</v>
      </c>
      <c r="R33" s="280">
        <v>4359480</v>
      </c>
      <c r="S33" s="281">
        <v>4359480</v>
      </c>
      <c r="T33" s="115"/>
    </row>
    <row r="34" spans="1:20" s="114" customFormat="1" ht="18" customHeight="1">
      <c r="A34" s="416"/>
      <c r="B34" s="421"/>
      <c r="C34" s="279" t="s">
        <v>391</v>
      </c>
      <c r="D34" s="261" t="s">
        <v>389</v>
      </c>
      <c r="E34" s="262"/>
      <c r="F34" s="262"/>
      <c r="G34" s="262"/>
      <c r="H34" s="262"/>
      <c r="I34" s="262"/>
      <c r="J34" s="263"/>
      <c r="K34" s="280">
        <v>3197320</v>
      </c>
      <c r="L34" s="280">
        <v>3197320</v>
      </c>
      <c r="M34" s="280">
        <v>3197320</v>
      </c>
      <c r="N34" s="280">
        <v>3197320</v>
      </c>
      <c r="O34" s="280">
        <v>3197320</v>
      </c>
      <c r="P34" s="280">
        <v>3197320</v>
      </c>
      <c r="Q34" s="280">
        <v>3197320</v>
      </c>
      <c r="R34" s="280">
        <v>3197320</v>
      </c>
      <c r="S34" s="281">
        <v>3197320</v>
      </c>
      <c r="T34" s="115"/>
    </row>
    <row r="35" spans="1:20" s="114" customFormat="1" ht="33.75" customHeight="1">
      <c r="A35" s="416" t="s">
        <v>66</v>
      </c>
      <c r="B35" s="421"/>
      <c r="C35" s="279" t="s">
        <v>392</v>
      </c>
      <c r="D35" s="268" t="s">
        <v>10</v>
      </c>
      <c r="E35" s="262"/>
      <c r="F35" s="262"/>
      <c r="G35" s="262"/>
      <c r="H35" s="262"/>
      <c r="I35" s="262"/>
      <c r="J35" s="263"/>
      <c r="K35" s="268">
        <v>100</v>
      </c>
      <c r="L35" s="268">
        <v>100</v>
      </c>
      <c r="M35" s="268">
        <v>100</v>
      </c>
      <c r="N35" s="268">
        <v>100</v>
      </c>
      <c r="O35" s="268">
        <v>100</v>
      </c>
      <c r="P35" s="268">
        <v>100</v>
      </c>
      <c r="Q35" s="268">
        <v>100</v>
      </c>
      <c r="R35" s="268">
        <v>100</v>
      </c>
      <c r="S35" s="269">
        <v>100</v>
      </c>
      <c r="T35" s="115"/>
    </row>
    <row r="36" spans="1:20" s="114" customFormat="1" ht="24" customHeight="1">
      <c r="A36" s="416"/>
      <c r="B36" s="421"/>
      <c r="C36" s="282" t="s">
        <v>393</v>
      </c>
      <c r="D36" s="268" t="s">
        <v>380</v>
      </c>
      <c r="E36" s="262"/>
      <c r="F36" s="262"/>
      <c r="G36" s="262"/>
      <c r="H36" s="262"/>
      <c r="I36" s="262"/>
      <c r="J36" s="263"/>
      <c r="K36" s="268">
        <v>4380</v>
      </c>
      <c r="L36" s="268">
        <v>4380</v>
      </c>
      <c r="M36" s="268">
        <v>4380</v>
      </c>
      <c r="N36" s="268">
        <v>4380</v>
      </c>
      <c r="O36" s="268">
        <v>4380</v>
      </c>
      <c r="P36" s="268">
        <v>4380</v>
      </c>
      <c r="Q36" s="268">
        <v>4380</v>
      </c>
      <c r="R36" s="268">
        <v>4380</v>
      </c>
      <c r="S36" s="269">
        <v>4380</v>
      </c>
      <c r="T36" s="115"/>
    </row>
    <row r="37" spans="1:20" s="114" customFormat="1" ht="18" customHeight="1">
      <c r="A37" s="416"/>
      <c r="B37" s="421"/>
      <c r="C37" s="266" t="s">
        <v>394</v>
      </c>
      <c r="D37" s="268" t="s">
        <v>380</v>
      </c>
      <c r="E37" s="262"/>
      <c r="F37" s="262"/>
      <c r="G37" s="262"/>
      <c r="H37" s="262"/>
      <c r="I37" s="262"/>
      <c r="J37" s="263"/>
      <c r="K37" s="268">
        <v>4380</v>
      </c>
      <c r="L37" s="268">
        <v>4380</v>
      </c>
      <c r="M37" s="268">
        <v>4380</v>
      </c>
      <c r="N37" s="268">
        <v>4380</v>
      </c>
      <c r="O37" s="268">
        <v>4380</v>
      </c>
      <c r="P37" s="268">
        <v>4380</v>
      </c>
      <c r="Q37" s="268">
        <v>4380</v>
      </c>
      <c r="R37" s="268">
        <v>4380</v>
      </c>
      <c r="S37" s="269">
        <v>4380</v>
      </c>
      <c r="T37" s="115"/>
    </row>
    <row r="38" spans="1:20" s="113" customFormat="1" ht="21" customHeight="1">
      <c r="A38" s="411" t="s">
        <v>104</v>
      </c>
      <c r="B38" s="412"/>
      <c r="C38" s="256" t="s">
        <v>91</v>
      </c>
      <c r="D38" s="413"/>
      <c r="E38" s="414"/>
      <c r="F38" s="414"/>
      <c r="G38" s="414"/>
      <c r="H38" s="414"/>
      <c r="I38" s="414"/>
      <c r="J38" s="415"/>
      <c r="K38" s="257"/>
      <c r="L38" s="257"/>
      <c r="M38" s="257"/>
      <c r="N38" s="257"/>
      <c r="O38" s="257"/>
      <c r="P38" s="257"/>
      <c r="Q38" s="257"/>
      <c r="R38" s="257"/>
      <c r="S38" s="258"/>
    </row>
    <row r="39" spans="1:20" s="114" customFormat="1" ht="24" customHeight="1">
      <c r="A39" s="416" t="s">
        <v>329</v>
      </c>
      <c r="B39" s="417"/>
      <c r="C39" s="259" t="s">
        <v>253</v>
      </c>
      <c r="D39" s="418" t="s">
        <v>10</v>
      </c>
      <c r="E39" s="419"/>
      <c r="F39" s="419"/>
      <c r="G39" s="419"/>
      <c r="H39" s="419"/>
      <c r="I39" s="419"/>
      <c r="J39" s="420"/>
      <c r="K39" s="264">
        <f>SUM(K44/K42*100)</f>
        <v>31.821537085018736</v>
      </c>
      <c r="L39" s="264">
        <f t="shared" ref="L39:S39" si="4">SUM(L44/L42*100)</f>
        <v>29.922178988326849</v>
      </c>
      <c r="M39" s="264">
        <f t="shared" si="4"/>
        <v>29.922178988326849</v>
      </c>
      <c r="N39" s="264">
        <f t="shared" si="4"/>
        <v>29.922178988326849</v>
      </c>
      <c r="O39" s="264">
        <f t="shared" si="4"/>
        <v>29.922178988326849</v>
      </c>
      <c r="P39" s="264">
        <f t="shared" si="4"/>
        <v>29.922178988326849</v>
      </c>
      <c r="Q39" s="264">
        <f t="shared" si="4"/>
        <v>29.922178988326849</v>
      </c>
      <c r="R39" s="264">
        <f t="shared" si="4"/>
        <v>29.922178988326849</v>
      </c>
      <c r="S39" s="265">
        <f t="shared" si="4"/>
        <v>29.922178988326849</v>
      </c>
      <c r="T39" s="115"/>
    </row>
    <row r="40" spans="1:20" s="114" customFormat="1" ht="18" customHeight="1">
      <c r="A40" s="416"/>
      <c r="B40" s="421"/>
      <c r="C40" s="282" t="s">
        <v>395</v>
      </c>
      <c r="D40" s="261" t="s">
        <v>389</v>
      </c>
      <c r="E40" s="262"/>
      <c r="F40" s="262"/>
      <c r="G40" s="262"/>
      <c r="H40" s="262"/>
      <c r="I40" s="262"/>
      <c r="J40" s="263"/>
      <c r="K40" s="280">
        <v>6767770</v>
      </c>
      <c r="L40" s="280">
        <v>6312000</v>
      </c>
      <c r="M40" s="280">
        <v>6312000</v>
      </c>
      <c r="N40" s="280">
        <v>6312000</v>
      </c>
      <c r="O40" s="280">
        <v>6312000</v>
      </c>
      <c r="P40" s="280">
        <v>6312000</v>
      </c>
      <c r="Q40" s="280">
        <v>6312000</v>
      </c>
      <c r="R40" s="280">
        <v>6312000</v>
      </c>
      <c r="S40" s="281">
        <v>6312000</v>
      </c>
      <c r="T40" s="115"/>
    </row>
    <row r="41" spans="1:20" s="114" customFormat="1" ht="17.25" customHeight="1">
      <c r="A41" s="416"/>
      <c r="B41" s="421"/>
      <c r="C41" s="259" t="s">
        <v>396</v>
      </c>
      <c r="D41" s="261" t="s">
        <v>389</v>
      </c>
      <c r="E41" s="262"/>
      <c r="F41" s="262"/>
      <c r="G41" s="262"/>
      <c r="H41" s="262"/>
      <c r="I41" s="262"/>
      <c r="J41" s="263"/>
      <c r="K41" s="280">
        <v>1403070</v>
      </c>
      <c r="L41" s="280">
        <v>1172000</v>
      </c>
      <c r="M41" s="280">
        <v>1172000</v>
      </c>
      <c r="N41" s="280">
        <v>1172000</v>
      </c>
      <c r="O41" s="280">
        <v>1172000</v>
      </c>
      <c r="P41" s="280">
        <v>1172000</v>
      </c>
      <c r="Q41" s="280">
        <v>1172000</v>
      </c>
      <c r="R41" s="280">
        <v>1172000</v>
      </c>
      <c r="S41" s="281">
        <v>1172000</v>
      </c>
      <c r="T41" s="115"/>
    </row>
    <row r="42" spans="1:20" s="114" customFormat="1" ht="17.25" customHeight="1">
      <c r="A42" s="416"/>
      <c r="B42" s="421"/>
      <c r="C42" s="259" t="s">
        <v>397</v>
      </c>
      <c r="D42" s="261" t="s">
        <v>389</v>
      </c>
      <c r="E42" s="262"/>
      <c r="F42" s="262"/>
      <c r="G42" s="262"/>
      <c r="H42" s="262"/>
      <c r="I42" s="262"/>
      <c r="J42" s="263"/>
      <c r="K42" s="283">
        <f>SUM(K40-K41)</f>
        <v>5364700</v>
      </c>
      <c r="L42" s="283">
        <f t="shared" ref="L42:S42" si="5">SUM(L40-L41)</f>
        <v>5140000</v>
      </c>
      <c r="M42" s="283">
        <f t="shared" si="5"/>
        <v>5140000</v>
      </c>
      <c r="N42" s="283">
        <f t="shared" si="5"/>
        <v>5140000</v>
      </c>
      <c r="O42" s="283">
        <f t="shared" si="5"/>
        <v>5140000</v>
      </c>
      <c r="P42" s="283">
        <f t="shared" si="5"/>
        <v>5140000</v>
      </c>
      <c r="Q42" s="283">
        <f t="shared" si="5"/>
        <v>5140000</v>
      </c>
      <c r="R42" s="283">
        <f t="shared" si="5"/>
        <v>5140000</v>
      </c>
      <c r="S42" s="284">
        <f t="shared" si="5"/>
        <v>5140000</v>
      </c>
      <c r="T42" s="115"/>
    </row>
    <row r="43" spans="1:20" s="114" customFormat="1" ht="17.25" customHeight="1">
      <c r="A43" s="416"/>
      <c r="B43" s="421"/>
      <c r="C43" s="259" t="s">
        <v>398</v>
      </c>
      <c r="D43" s="261" t="s">
        <v>389</v>
      </c>
      <c r="E43" s="262"/>
      <c r="F43" s="262"/>
      <c r="G43" s="262"/>
      <c r="H43" s="262"/>
      <c r="I43" s="262"/>
      <c r="J43" s="263"/>
      <c r="K43" s="280">
        <v>3657570</v>
      </c>
      <c r="L43" s="280">
        <v>3602000</v>
      </c>
      <c r="M43" s="280">
        <v>3602000</v>
      </c>
      <c r="N43" s="280">
        <v>3602000</v>
      </c>
      <c r="O43" s="280">
        <v>3602000</v>
      </c>
      <c r="P43" s="280">
        <v>3602000</v>
      </c>
      <c r="Q43" s="280">
        <v>3602000</v>
      </c>
      <c r="R43" s="280">
        <v>3602000</v>
      </c>
      <c r="S43" s="281">
        <v>3602000</v>
      </c>
      <c r="T43" s="115"/>
    </row>
    <row r="44" spans="1:20" s="114" customFormat="1" ht="24" customHeight="1">
      <c r="A44" s="416"/>
      <c r="B44" s="421"/>
      <c r="C44" s="259" t="s">
        <v>399</v>
      </c>
      <c r="D44" s="261" t="s">
        <v>389</v>
      </c>
      <c r="E44" s="262"/>
      <c r="F44" s="262"/>
      <c r="G44" s="262"/>
      <c r="H44" s="262"/>
      <c r="I44" s="262"/>
      <c r="J44" s="263"/>
      <c r="K44" s="283">
        <f>SUM(K42-K43)</f>
        <v>1707130</v>
      </c>
      <c r="L44" s="283">
        <f t="shared" ref="L44:S44" si="6">SUM(L42-L43)</f>
        <v>1538000</v>
      </c>
      <c r="M44" s="283">
        <f t="shared" si="6"/>
        <v>1538000</v>
      </c>
      <c r="N44" s="283">
        <f t="shared" si="6"/>
        <v>1538000</v>
      </c>
      <c r="O44" s="283">
        <f t="shared" si="6"/>
        <v>1538000</v>
      </c>
      <c r="P44" s="283">
        <f t="shared" si="6"/>
        <v>1538000</v>
      </c>
      <c r="Q44" s="283">
        <f t="shared" si="6"/>
        <v>1538000</v>
      </c>
      <c r="R44" s="283">
        <f t="shared" si="6"/>
        <v>1538000</v>
      </c>
      <c r="S44" s="284">
        <f t="shared" si="6"/>
        <v>1538000</v>
      </c>
      <c r="T44" s="115"/>
    </row>
    <row r="45" spans="1:20" s="114" customFormat="1" ht="33.75" customHeight="1">
      <c r="A45" s="416" t="s">
        <v>400</v>
      </c>
      <c r="B45" s="417"/>
      <c r="C45" s="259" t="s">
        <v>324</v>
      </c>
      <c r="D45" s="418" t="s">
        <v>80</v>
      </c>
      <c r="E45" s="419"/>
      <c r="F45" s="419"/>
      <c r="G45" s="419"/>
      <c r="H45" s="419"/>
      <c r="I45" s="419"/>
      <c r="J45" s="420"/>
      <c r="K45" s="285">
        <f>SUM(K46/K40)</f>
        <v>0.13026742930093665</v>
      </c>
      <c r="L45" s="268">
        <v>0.127</v>
      </c>
      <c r="M45" s="268">
        <v>0.125</v>
      </c>
      <c r="N45" s="268">
        <v>0.125</v>
      </c>
      <c r="O45" s="268">
        <v>0.125</v>
      </c>
      <c r="P45" s="268">
        <v>0.125</v>
      </c>
      <c r="Q45" s="268">
        <v>0.125</v>
      </c>
      <c r="R45" s="268">
        <v>0.125</v>
      </c>
      <c r="S45" s="269">
        <v>0.125</v>
      </c>
      <c r="T45" s="423"/>
    </row>
    <row r="46" spans="1:20" s="114" customFormat="1" ht="24" customHeight="1">
      <c r="A46" s="416"/>
      <c r="B46" s="421"/>
      <c r="C46" s="282" t="s">
        <v>401</v>
      </c>
      <c r="D46" s="261" t="s">
        <v>402</v>
      </c>
      <c r="E46" s="262"/>
      <c r="F46" s="262"/>
      <c r="G46" s="262"/>
      <c r="H46" s="262"/>
      <c r="I46" s="262"/>
      <c r="J46" s="263"/>
      <c r="K46" s="286">
        <v>881620</v>
      </c>
      <c r="L46" s="286">
        <v>802000</v>
      </c>
      <c r="M46" s="286">
        <v>789000</v>
      </c>
      <c r="N46" s="286">
        <v>789000</v>
      </c>
      <c r="O46" s="286">
        <v>789000</v>
      </c>
      <c r="P46" s="286">
        <v>789000</v>
      </c>
      <c r="Q46" s="286">
        <v>789000</v>
      </c>
      <c r="R46" s="286">
        <v>789000</v>
      </c>
      <c r="S46" s="287">
        <v>789000</v>
      </c>
      <c r="T46" s="423"/>
    </row>
    <row r="47" spans="1:20" s="114" customFormat="1" ht="33.75" customHeight="1">
      <c r="A47" s="416" t="s">
        <v>403</v>
      </c>
      <c r="B47" s="417"/>
      <c r="C47" s="266" t="s">
        <v>435</v>
      </c>
      <c r="D47" s="418" t="s">
        <v>80</v>
      </c>
      <c r="E47" s="419"/>
      <c r="F47" s="419"/>
      <c r="G47" s="419"/>
      <c r="H47" s="419"/>
      <c r="I47" s="419"/>
      <c r="J47" s="420"/>
      <c r="K47" s="288">
        <f>SUM(K49/K48)</f>
        <v>0.28774755590693896</v>
      </c>
      <c r="L47" s="288">
        <f t="shared" ref="L47:S47" si="7">SUM(L49/L48)</f>
        <v>0.27306344881276762</v>
      </c>
      <c r="M47" s="288">
        <f t="shared" si="7"/>
        <v>0.27306344881276762</v>
      </c>
      <c r="N47" s="288">
        <f t="shared" si="7"/>
        <v>0.27306344881276762</v>
      </c>
      <c r="O47" s="288">
        <f t="shared" si="7"/>
        <v>0.27306344881276762</v>
      </c>
      <c r="P47" s="288">
        <f t="shared" si="7"/>
        <v>0.27306344881276762</v>
      </c>
      <c r="Q47" s="288">
        <f t="shared" si="7"/>
        <v>0.27306344881276762</v>
      </c>
      <c r="R47" s="288">
        <f t="shared" si="7"/>
        <v>0.27306344881276762</v>
      </c>
      <c r="S47" s="288">
        <f t="shared" si="7"/>
        <v>0.27306344881276762</v>
      </c>
      <c r="T47" s="423"/>
    </row>
    <row r="48" spans="1:20" s="114" customFormat="1" ht="18" customHeight="1">
      <c r="A48" s="416"/>
      <c r="B48" s="424"/>
      <c r="C48" s="282" t="s">
        <v>436</v>
      </c>
      <c r="D48" s="261" t="s">
        <v>404</v>
      </c>
      <c r="E48" s="262"/>
      <c r="F48" s="262"/>
      <c r="G48" s="262"/>
      <c r="H48" s="262"/>
      <c r="I48" s="262"/>
      <c r="J48" s="263"/>
      <c r="K48" s="286">
        <v>5362930</v>
      </c>
      <c r="L48" s="286">
        <v>5138000</v>
      </c>
      <c r="M48" s="286">
        <v>5138000</v>
      </c>
      <c r="N48" s="286">
        <v>5138000</v>
      </c>
      <c r="O48" s="286">
        <v>5138000</v>
      </c>
      <c r="P48" s="286">
        <v>5138000</v>
      </c>
      <c r="Q48" s="286">
        <v>5138000</v>
      </c>
      <c r="R48" s="286">
        <v>5138000</v>
      </c>
      <c r="S48" s="287">
        <v>5138000</v>
      </c>
      <c r="T48" s="423"/>
    </row>
    <row r="49" spans="1:20" s="114" customFormat="1" ht="24" customHeight="1">
      <c r="A49" s="416"/>
      <c r="B49" s="424"/>
      <c r="C49" s="282" t="s">
        <v>405</v>
      </c>
      <c r="D49" s="289" t="s">
        <v>402</v>
      </c>
      <c r="E49" s="262"/>
      <c r="F49" s="262"/>
      <c r="G49" s="262"/>
      <c r="H49" s="262"/>
      <c r="I49" s="262"/>
      <c r="J49" s="263"/>
      <c r="K49" s="280">
        <v>1543170</v>
      </c>
      <c r="L49" s="280">
        <v>1403000</v>
      </c>
      <c r="M49" s="280">
        <v>1403000</v>
      </c>
      <c r="N49" s="280">
        <v>1403000</v>
      </c>
      <c r="O49" s="280">
        <v>1403000</v>
      </c>
      <c r="P49" s="280">
        <v>1403000</v>
      </c>
      <c r="Q49" s="280">
        <v>1403000</v>
      </c>
      <c r="R49" s="280">
        <v>1403000</v>
      </c>
      <c r="S49" s="281">
        <v>1403000</v>
      </c>
      <c r="T49" s="423"/>
    </row>
    <row r="50" spans="1:20" s="114" customFormat="1" ht="33.75" customHeight="1">
      <c r="A50" s="416" t="s">
        <v>406</v>
      </c>
      <c r="B50" s="421"/>
      <c r="C50" s="266" t="s">
        <v>437</v>
      </c>
      <c r="D50" s="261" t="s">
        <v>80</v>
      </c>
      <c r="E50" s="262"/>
      <c r="F50" s="262"/>
      <c r="G50" s="262"/>
      <c r="H50" s="262"/>
      <c r="I50" s="262"/>
      <c r="J50" s="263"/>
      <c r="K50" s="280" t="s">
        <v>407</v>
      </c>
      <c r="L50" s="280" t="s">
        <v>407</v>
      </c>
      <c r="M50" s="280" t="s">
        <v>407</v>
      </c>
      <c r="N50" s="280" t="s">
        <v>407</v>
      </c>
      <c r="O50" s="280" t="s">
        <v>407</v>
      </c>
      <c r="P50" s="280" t="s">
        <v>407</v>
      </c>
      <c r="Q50" s="280" t="s">
        <v>407</v>
      </c>
      <c r="R50" s="280" t="s">
        <v>407</v>
      </c>
      <c r="S50" s="290">
        <f>SUM(S52/S51)</f>
        <v>4.3386835003865233E-3</v>
      </c>
      <c r="T50" s="423"/>
    </row>
    <row r="51" spans="1:20" s="114" customFormat="1" ht="24" customHeight="1">
      <c r="A51" s="416"/>
      <c r="B51" s="421"/>
      <c r="C51" s="282" t="s">
        <v>438</v>
      </c>
      <c r="D51" s="261" t="s">
        <v>404</v>
      </c>
      <c r="E51" s="262"/>
      <c r="F51" s="262"/>
      <c r="G51" s="262"/>
      <c r="H51" s="262"/>
      <c r="I51" s="262"/>
      <c r="J51" s="263"/>
      <c r="K51" s="280"/>
      <c r="L51" s="280"/>
      <c r="M51" s="280"/>
      <c r="N51" s="280"/>
      <c r="O51" s="280"/>
      <c r="P51" s="280"/>
      <c r="Q51" s="280"/>
      <c r="R51" s="280"/>
      <c r="S51" s="291">
        <f>S48-91304</f>
        <v>5046696</v>
      </c>
      <c r="T51" s="423"/>
    </row>
    <row r="52" spans="1:20" s="114" customFormat="1" ht="24" customHeight="1">
      <c r="A52" s="416"/>
      <c r="B52" s="421"/>
      <c r="C52" s="282" t="s">
        <v>439</v>
      </c>
      <c r="D52" s="289" t="s">
        <v>402</v>
      </c>
      <c r="E52" s="262"/>
      <c r="F52" s="262"/>
      <c r="G52" s="262"/>
      <c r="H52" s="262"/>
      <c r="I52" s="262"/>
      <c r="J52" s="263"/>
      <c r="K52" s="280"/>
      <c r="L52" s="280"/>
      <c r="M52" s="280"/>
      <c r="N52" s="280"/>
      <c r="O52" s="280"/>
      <c r="P52" s="280"/>
      <c r="Q52" s="280"/>
      <c r="R52" s="280"/>
      <c r="S52" s="291">
        <f>SUM(131376.1/12*2)</f>
        <v>21896.016666666666</v>
      </c>
      <c r="T52" s="423"/>
    </row>
    <row r="53" spans="1:20" s="114" customFormat="1" ht="24" customHeight="1">
      <c r="A53" s="416" t="s">
        <v>408</v>
      </c>
      <c r="B53" s="421"/>
      <c r="C53" s="266" t="s">
        <v>409</v>
      </c>
      <c r="D53" s="261" t="s">
        <v>80</v>
      </c>
      <c r="E53" s="262"/>
      <c r="F53" s="262"/>
      <c r="G53" s="262"/>
      <c r="H53" s="262"/>
      <c r="I53" s="262"/>
      <c r="J53" s="263"/>
      <c r="K53" s="292">
        <f>SUM(K54/K34)</f>
        <v>0.62836156531094789</v>
      </c>
      <c r="L53" s="292">
        <f t="shared" ref="L53:S53" si="8">SUM(L54/L34)</f>
        <v>0.59987739732025569</v>
      </c>
      <c r="M53" s="292">
        <f t="shared" si="8"/>
        <v>0.59987739732025569</v>
      </c>
      <c r="N53" s="292">
        <f t="shared" si="8"/>
        <v>0.59987739732025569</v>
      </c>
      <c r="O53" s="292">
        <f t="shared" si="8"/>
        <v>0.59987739732025569</v>
      </c>
      <c r="P53" s="292">
        <f t="shared" si="8"/>
        <v>0.59987739732025569</v>
      </c>
      <c r="Q53" s="292">
        <f t="shared" si="8"/>
        <v>0.59987739732025569</v>
      </c>
      <c r="R53" s="292">
        <f t="shared" si="8"/>
        <v>0.59987739732025569</v>
      </c>
      <c r="S53" s="290">
        <f t="shared" si="8"/>
        <v>0.59987739732025569</v>
      </c>
      <c r="T53" s="423"/>
    </row>
    <row r="54" spans="1:20" s="114" customFormat="1" ht="24" customHeight="1">
      <c r="A54" s="416"/>
      <c r="B54" s="421"/>
      <c r="C54" s="282" t="s">
        <v>410</v>
      </c>
      <c r="D54" s="289" t="s">
        <v>402</v>
      </c>
      <c r="E54" s="262"/>
      <c r="F54" s="262"/>
      <c r="G54" s="262"/>
      <c r="H54" s="262"/>
      <c r="I54" s="262"/>
      <c r="J54" s="263"/>
      <c r="K54" s="280">
        <v>2009073</v>
      </c>
      <c r="L54" s="280">
        <v>1918000</v>
      </c>
      <c r="M54" s="280">
        <v>1918000</v>
      </c>
      <c r="N54" s="280">
        <v>1918000</v>
      </c>
      <c r="O54" s="280">
        <v>1918000</v>
      </c>
      <c r="P54" s="280">
        <v>1918000</v>
      </c>
      <c r="Q54" s="280">
        <v>1918000</v>
      </c>
      <c r="R54" s="280">
        <v>1918000</v>
      </c>
      <c r="S54" s="281">
        <v>1918000</v>
      </c>
      <c r="T54" s="423"/>
    </row>
    <row r="55" spans="1:20" s="114" customFormat="1" ht="24" customHeight="1">
      <c r="A55" s="416" t="s">
        <v>411</v>
      </c>
      <c r="B55" s="421"/>
      <c r="C55" s="266" t="s">
        <v>412</v>
      </c>
      <c r="D55" s="261" t="s">
        <v>80</v>
      </c>
      <c r="E55" s="262"/>
      <c r="F55" s="262"/>
      <c r="G55" s="262"/>
      <c r="H55" s="262"/>
      <c r="I55" s="262"/>
      <c r="J55" s="263"/>
      <c r="K55" s="292">
        <f>SUM(K56/K34)</f>
        <v>0.10997210163511942</v>
      </c>
      <c r="L55" s="292">
        <f t="shared" ref="L55:S55" si="9">SUM(L56/L34)</f>
        <v>9.0075438179475317E-2</v>
      </c>
      <c r="M55" s="292">
        <f t="shared" si="9"/>
        <v>9.0075438179475317E-2</v>
      </c>
      <c r="N55" s="292">
        <f t="shared" si="9"/>
        <v>9.0075438179475317E-2</v>
      </c>
      <c r="O55" s="292">
        <f t="shared" si="9"/>
        <v>9.0075438179475317E-2</v>
      </c>
      <c r="P55" s="292">
        <f t="shared" si="9"/>
        <v>9.0075438179475317E-2</v>
      </c>
      <c r="Q55" s="292">
        <f t="shared" si="9"/>
        <v>9.0075438179475317E-2</v>
      </c>
      <c r="R55" s="292">
        <f t="shared" si="9"/>
        <v>9.0075438179475317E-2</v>
      </c>
      <c r="S55" s="290">
        <f t="shared" si="9"/>
        <v>9.0075438179475317E-2</v>
      </c>
      <c r="T55" s="423"/>
    </row>
    <row r="56" spans="1:20" s="114" customFormat="1" ht="24" customHeight="1">
      <c r="A56" s="416"/>
      <c r="B56" s="421"/>
      <c r="C56" s="282" t="s">
        <v>413</v>
      </c>
      <c r="D56" s="289" t="s">
        <v>402</v>
      </c>
      <c r="E56" s="262"/>
      <c r="F56" s="262"/>
      <c r="G56" s="262"/>
      <c r="H56" s="262"/>
      <c r="I56" s="262"/>
      <c r="J56" s="263"/>
      <c r="K56" s="280">
        <v>351616</v>
      </c>
      <c r="L56" s="280">
        <v>288000</v>
      </c>
      <c r="M56" s="280">
        <v>288000</v>
      </c>
      <c r="N56" s="280">
        <v>288000</v>
      </c>
      <c r="O56" s="280">
        <v>288000</v>
      </c>
      <c r="P56" s="280">
        <v>288000</v>
      </c>
      <c r="Q56" s="280">
        <v>288000</v>
      </c>
      <c r="R56" s="280">
        <v>288000</v>
      </c>
      <c r="S56" s="281">
        <v>288000</v>
      </c>
      <c r="T56" s="423"/>
    </row>
    <row r="57" spans="1:20" s="114" customFormat="1" ht="21" customHeight="1">
      <c r="A57" s="411" t="s">
        <v>105</v>
      </c>
      <c r="B57" s="412"/>
      <c r="C57" s="256" t="s">
        <v>117</v>
      </c>
      <c r="D57" s="413"/>
      <c r="E57" s="414"/>
      <c r="F57" s="414"/>
      <c r="G57" s="414"/>
      <c r="H57" s="414"/>
      <c r="I57" s="414"/>
      <c r="J57" s="415"/>
      <c r="K57" s="257"/>
      <c r="L57" s="257"/>
      <c r="M57" s="257"/>
      <c r="N57" s="257"/>
      <c r="O57" s="257"/>
      <c r="P57" s="257"/>
      <c r="Q57" s="257"/>
      <c r="R57" s="257"/>
      <c r="S57" s="258"/>
      <c r="T57" s="423"/>
    </row>
    <row r="58" spans="1:20" s="108" customFormat="1" ht="18" customHeight="1">
      <c r="A58" s="416" t="s">
        <v>414</v>
      </c>
      <c r="B58" s="425"/>
      <c r="C58" s="259" t="s">
        <v>118</v>
      </c>
      <c r="D58" s="418" t="s">
        <v>10</v>
      </c>
      <c r="E58" s="419"/>
      <c r="F58" s="419"/>
      <c r="G58" s="419"/>
      <c r="H58" s="419"/>
      <c r="I58" s="419"/>
      <c r="J58" s="420"/>
      <c r="K58" s="268">
        <v>61.4</v>
      </c>
      <c r="L58" s="274">
        <f>SUM(K58*1.023)</f>
        <v>62.81219999999999</v>
      </c>
      <c r="M58" s="274">
        <f t="shared" ref="M58:S59" si="10">SUM(L58*1.023)</f>
        <v>64.256880599999988</v>
      </c>
      <c r="N58" s="274">
        <f t="shared" si="10"/>
        <v>65.734788853799984</v>
      </c>
      <c r="O58" s="274">
        <f t="shared" si="10"/>
        <v>67.246688997437374</v>
      </c>
      <c r="P58" s="274">
        <f t="shared" si="10"/>
        <v>68.793362844378422</v>
      </c>
      <c r="Q58" s="274">
        <f t="shared" si="10"/>
        <v>70.375610189799119</v>
      </c>
      <c r="R58" s="274">
        <f t="shared" si="10"/>
        <v>71.994249224164491</v>
      </c>
      <c r="S58" s="275">
        <f>SUM(R58*0.8)</f>
        <v>57.595399379331596</v>
      </c>
    </row>
    <row r="59" spans="1:20" ht="18" customHeight="1">
      <c r="A59" s="416" t="s">
        <v>415</v>
      </c>
      <c r="B59" s="425"/>
      <c r="C59" s="259" t="s">
        <v>119</v>
      </c>
      <c r="D59" s="418" t="s">
        <v>10</v>
      </c>
      <c r="E59" s="419"/>
      <c r="F59" s="419"/>
      <c r="G59" s="419"/>
      <c r="H59" s="419"/>
      <c r="I59" s="419"/>
      <c r="J59" s="420"/>
      <c r="K59" s="268">
        <v>60.4</v>
      </c>
      <c r="L59" s="274">
        <f>SUM(K59*1.023)</f>
        <v>61.789199999999994</v>
      </c>
      <c r="M59" s="274">
        <f t="shared" si="10"/>
        <v>63.210351599999989</v>
      </c>
      <c r="N59" s="274">
        <f t="shared" si="10"/>
        <v>64.664189686799986</v>
      </c>
      <c r="O59" s="274">
        <f t="shared" si="10"/>
        <v>66.15146604959638</v>
      </c>
      <c r="P59" s="274">
        <f t="shared" si="10"/>
        <v>67.672949768737084</v>
      </c>
      <c r="Q59" s="274">
        <f t="shared" si="10"/>
        <v>69.229427613418025</v>
      </c>
      <c r="R59" s="274">
        <f t="shared" si="10"/>
        <v>70.821704448526631</v>
      </c>
      <c r="S59" s="275">
        <f t="shared" si="10"/>
        <v>72.450603650842737</v>
      </c>
    </row>
    <row r="61" spans="1:20" ht="11.25" customHeight="1"/>
  </sheetData>
  <mergeCells count="65">
    <mergeCell ref="A58:B58"/>
    <mergeCell ref="D58:J58"/>
    <mergeCell ref="A59:B59"/>
    <mergeCell ref="D59:J59"/>
    <mergeCell ref="A53:B53"/>
    <mergeCell ref="A54:B54"/>
    <mergeCell ref="A55:B55"/>
    <mergeCell ref="A56:B56"/>
    <mergeCell ref="A57:B57"/>
    <mergeCell ref="D57:J57"/>
    <mergeCell ref="D45:J45"/>
    <mergeCell ref="T45:T57"/>
    <mergeCell ref="A46:B46"/>
    <mergeCell ref="A47:B47"/>
    <mergeCell ref="D47:J47"/>
    <mergeCell ref="A48:B48"/>
    <mergeCell ref="A49:B49"/>
    <mergeCell ref="A50:B50"/>
    <mergeCell ref="A51:B51"/>
    <mergeCell ref="A52:B52"/>
    <mergeCell ref="A45:B45"/>
    <mergeCell ref="A40:B40"/>
    <mergeCell ref="A41:B41"/>
    <mergeCell ref="A42:B42"/>
    <mergeCell ref="A43:B43"/>
    <mergeCell ref="A44:B44"/>
    <mergeCell ref="A39:B39"/>
    <mergeCell ref="D39:J39"/>
    <mergeCell ref="A29:B29"/>
    <mergeCell ref="A30:B30"/>
    <mergeCell ref="A31:B31"/>
    <mergeCell ref="A32:B32"/>
    <mergeCell ref="A33:B33"/>
    <mergeCell ref="A34:B34"/>
    <mergeCell ref="A35:B35"/>
    <mergeCell ref="A36:B36"/>
    <mergeCell ref="A37:B37"/>
    <mergeCell ref="A38:B38"/>
    <mergeCell ref="D38:J38"/>
    <mergeCell ref="A28:B28"/>
    <mergeCell ref="A18:B18"/>
    <mergeCell ref="A19:B19"/>
    <mergeCell ref="A20:B20"/>
    <mergeCell ref="D20:J20"/>
    <mergeCell ref="A21:B21"/>
    <mergeCell ref="A22:B22"/>
    <mergeCell ref="A23:B23"/>
    <mergeCell ref="A24:B24"/>
    <mergeCell ref="A25:B25"/>
    <mergeCell ref="A26:B26"/>
    <mergeCell ref="A27:B27"/>
    <mergeCell ref="A15:B15"/>
    <mergeCell ref="D15:J15"/>
    <mergeCell ref="A16:B16"/>
    <mergeCell ref="D16:J16"/>
    <mergeCell ref="A17:B17"/>
    <mergeCell ref="D17:J17"/>
    <mergeCell ref="A9:S10"/>
    <mergeCell ref="A12:B14"/>
    <mergeCell ref="C12:C14"/>
    <mergeCell ref="D12:J14"/>
    <mergeCell ref="K12:K14"/>
    <mergeCell ref="L12:L14"/>
    <mergeCell ref="M12:S12"/>
    <mergeCell ref="M13:S13"/>
  </mergeCells>
  <printOptions horizontalCentered="1" verticalCentered="1"/>
  <pageMargins left="0.19685039370078741" right="0.19685039370078741" top="0.43307086614173229" bottom="0.43307086614173229" header="0.19685039370078741" footer="0.19685039370078741"/>
  <pageSetup paperSize="9" scale="6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sheetPr>
    <tabColor rgb="FFFFFF00"/>
  </sheetPr>
  <dimension ref="A1:DR20"/>
  <sheetViews>
    <sheetView zoomScale="145" zoomScaleNormal="145" zoomScaleSheetLayoutView="130" workbookViewId="0">
      <selection sqref="A1:BJ20"/>
    </sheetView>
  </sheetViews>
  <sheetFormatPr defaultColWidth="0.85546875" defaultRowHeight="12.75" customHeight="1"/>
  <cols>
    <col min="1" max="2" width="0.85546875" style="20"/>
    <col min="3" max="3" width="1.7109375" style="20" customWidth="1"/>
    <col min="4" max="4" width="2.28515625" style="20" customWidth="1"/>
    <col min="5" max="23" width="0.85546875" style="20"/>
    <col min="24" max="24" width="0.85546875" style="20" customWidth="1"/>
    <col min="25" max="33" width="0.85546875" style="20"/>
    <col min="34" max="34" width="11.7109375" style="20" customWidth="1"/>
    <col min="35" max="41" width="0.85546875" style="20"/>
    <col min="42" max="42" width="1" style="20" customWidth="1"/>
    <col min="43" max="62" width="1.140625" style="20" customWidth="1"/>
    <col min="63" max="63" width="0.85546875" style="20" hidden="1" customWidth="1"/>
    <col min="64" max="64" width="27" style="20" hidden="1" customWidth="1"/>
    <col min="65" max="16384" width="0.85546875" style="20"/>
  </cols>
  <sheetData>
    <row r="1" spans="1:122" ht="15" customHeight="1">
      <c r="A1" s="293"/>
      <c r="B1" s="293"/>
      <c r="C1" s="293"/>
      <c r="D1" s="293"/>
      <c r="E1" s="293"/>
      <c r="F1" s="293"/>
      <c r="G1" s="293"/>
      <c r="H1" s="293"/>
      <c r="I1" s="293"/>
      <c r="J1" s="293"/>
      <c r="K1" s="293"/>
      <c r="L1" s="293"/>
      <c r="M1" s="293"/>
      <c r="N1" s="293"/>
      <c r="O1" s="293"/>
      <c r="P1" s="293"/>
      <c r="Q1" s="293"/>
      <c r="R1" s="293"/>
      <c r="S1" s="293"/>
      <c r="T1" s="293"/>
      <c r="U1" s="293"/>
      <c r="V1" s="293"/>
      <c r="W1" s="293"/>
      <c r="X1" s="293"/>
      <c r="Y1" s="293"/>
      <c r="Z1" s="293"/>
      <c r="AA1" s="293"/>
      <c r="AB1" s="293"/>
      <c r="AC1" s="293"/>
      <c r="AD1" s="293"/>
      <c r="AE1" s="293"/>
      <c r="AF1" s="293"/>
      <c r="AG1" s="293"/>
      <c r="AH1" s="293"/>
      <c r="AI1" s="293"/>
      <c r="AJ1" s="293"/>
      <c r="AK1" s="293"/>
      <c r="AL1" s="293"/>
      <c r="AM1" s="293"/>
      <c r="AO1" s="294"/>
      <c r="AP1" s="294"/>
      <c r="AQ1" s="294"/>
      <c r="AR1" s="294"/>
      <c r="AS1" s="294"/>
      <c r="AT1" s="294"/>
      <c r="AU1" s="294"/>
      <c r="AV1" s="294"/>
      <c r="AW1" s="294"/>
      <c r="AX1" s="294"/>
      <c r="AY1" s="294"/>
      <c r="AZ1" s="294"/>
      <c r="BA1" s="294"/>
      <c r="BB1" s="294"/>
      <c r="BC1" s="294"/>
      <c r="BD1" s="294"/>
      <c r="BE1" s="294"/>
      <c r="BF1" s="293"/>
      <c r="BG1" s="293"/>
      <c r="BH1" s="293"/>
      <c r="BJ1" s="17" t="s">
        <v>86</v>
      </c>
      <c r="BL1" s="29"/>
    </row>
    <row r="2" spans="1:122" ht="15" customHeight="1">
      <c r="A2" s="293"/>
      <c r="B2" s="293"/>
      <c r="C2" s="293"/>
      <c r="D2" s="293"/>
      <c r="E2" s="293"/>
      <c r="F2" s="293"/>
      <c r="G2" s="293"/>
      <c r="H2" s="293"/>
      <c r="I2" s="293"/>
      <c r="J2" s="293"/>
      <c r="K2" s="293"/>
      <c r="L2" s="293"/>
      <c r="M2" s="293"/>
      <c r="N2" s="293"/>
      <c r="O2" s="293"/>
      <c r="P2" s="293"/>
      <c r="Q2" s="293"/>
      <c r="R2" s="293"/>
      <c r="S2" s="293"/>
      <c r="T2" s="293"/>
      <c r="U2" s="293"/>
      <c r="V2" s="293"/>
      <c r="W2" s="293"/>
      <c r="X2" s="293"/>
      <c r="Y2" s="293"/>
      <c r="Z2" s="293"/>
      <c r="AA2" s="293"/>
      <c r="AB2" s="293"/>
      <c r="AC2" s="293"/>
      <c r="AD2" s="293"/>
      <c r="AE2" s="293"/>
      <c r="AF2" s="293"/>
      <c r="AG2" s="293"/>
      <c r="AH2" s="293"/>
      <c r="AI2" s="293"/>
      <c r="AJ2" s="293"/>
      <c r="AK2" s="293"/>
      <c r="AL2" s="293"/>
      <c r="AM2" s="293"/>
      <c r="AO2" s="293"/>
      <c r="AQ2" s="293"/>
      <c r="AR2" s="293"/>
      <c r="AS2" s="293"/>
      <c r="AU2" s="293"/>
      <c r="AV2" s="293"/>
      <c r="AW2" s="293"/>
      <c r="AX2" s="293"/>
      <c r="AY2" s="293"/>
      <c r="AZ2" s="293"/>
      <c r="BA2" s="293"/>
      <c r="BB2" s="293"/>
      <c r="BC2" s="293"/>
      <c r="BD2" s="293"/>
      <c r="BE2" s="293"/>
      <c r="BF2" s="293"/>
      <c r="BG2" s="293"/>
      <c r="BH2" s="293"/>
      <c r="BI2" s="295"/>
      <c r="BJ2" s="234" t="s">
        <v>17</v>
      </c>
      <c r="BL2" s="29" t="s">
        <v>111</v>
      </c>
    </row>
    <row r="3" spans="1:122" ht="15" customHeight="1">
      <c r="A3" s="293"/>
      <c r="B3" s="293"/>
      <c r="C3" s="293"/>
      <c r="D3" s="293"/>
      <c r="E3" s="293"/>
      <c r="F3" s="293"/>
      <c r="G3" s="293"/>
      <c r="H3" s="293"/>
      <c r="I3" s="293"/>
      <c r="J3" s="293"/>
      <c r="K3" s="293"/>
      <c r="L3" s="293"/>
      <c r="M3" s="293"/>
      <c r="N3" s="293"/>
      <c r="O3" s="293"/>
      <c r="P3" s="293"/>
      <c r="Q3" s="293"/>
      <c r="R3" s="293"/>
      <c r="S3" s="293"/>
      <c r="T3" s="293"/>
      <c r="U3" s="293"/>
      <c r="V3" s="293"/>
      <c r="W3" s="293"/>
      <c r="X3" s="293"/>
      <c r="Y3" s="293"/>
      <c r="Z3" s="293"/>
      <c r="AA3" s="293"/>
      <c r="AB3" s="293"/>
      <c r="AC3" s="293"/>
      <c r="AD3" s="293"/>
      <c r="AE3" s="293"/>
      <c r="AF3" s="293"/>
      <c r="AG3" s="293"/>
      <c r="AI3" s="296"/>
      <c r="AJ3" s="296"/>
      <c r="AK3" s="296"/>
      <c r="AL3" s="296"/>
      <c r="AM3" s="296"/>
      <c r="AO3" s="296"/>
      <c r="AQ3" s="296"/>
      <c r="AR3" s="296"/>
      <c r="AS3" s="296"/>
      <c r="AU3" s="296"/>
      <c r="AV3" s="296"/>
      <c r="AW3" s="296"/>
      <c r="AX3" s="296"/>
      <c r="AY3" s="296"/>
      <c r="AZ3" s="296"/>
      <c r="BA3" s="296"/>
      <c r="BB3" s="296"/>
      <c r="BC3" s="296"/>
      <c r="BD3" s="296"/>
      <c r="BE3" s="296"/>
      <c r="BF3" s="296"/>
      <c r="BG3" s="296"/>
      <c r="BH3" s="296"/>
      <c r="BI3" s="296"/>
      <c r="BJ3" s="234" t="s">
        <v>114</v>
      </c>
      <c r="BK3" s="31"/>
      <c r="BL3" s="29" t="s">
        <v>102</v>
      </c>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row>
    <row r="4" spans="1:122" ht="15" customHeight="1">
      <c r="A4" s="293"/>
      <c r="B4" s="293"/>
      <c r="C4" s="293"/>
      <c r="D4" s="293"/>
      <c r="E4" s="293"/>
      <c r="F4" s="293"/>
      <c r="G4" s="293"/>
      <c r="H4" s="293"/>
      <c r="I4" s="293"/>
      <c r="J4" s="293"/>
      <c r="K4" s="293"/>
      <c r="L4" s="293"/>
      <c r="M4" s="293"/>
      <c r="N4" s="293"/>
      <c r="O4" s="293"/>
      <c r="P4" s="293"/>
      <c r="Q4" s="293"/>
      <c r="R4" s="293"/>
      <c r="S4" s="293"/>
      <c r="T4" s="293"/>
      <c r="U4" s="293"/>
      <c r="V4" s="293"/>
      <c r="W4" s="293"/>
      <c r="X4" s="293"/>
      <c r="Y4" s="293"/>
      <c r="Z4" s="293"/>
      <c r="AA4" s="293"/>
      <c r="AB4" s="293"/>
      <c r="AC4" s="293"/>
      <c r="AD4" s="293"/>
      <c r="AE4" s="293"/>
      <c r="AF4" s="293"/>
      <c r="AG4" s="293"/>
      <c r="AI4" s="296"/>
      <c r="AJ4" s="296"/>
      <c r="AK4" s="296"/>
      <c r="AL4" s="296"/>
      <c r="AM4" s="296"/>
      <c r="AO4" s="296"/>
      <c r="AQ4" s="296"/>
      <c r="AR4" s="296"/>
      <c r="AS4" s="296"/>
      <c r="AU4" s="296"/>
      <c r="AV4" s="296"/>
      <c r="AW4" s="296"/>
      <c r="AX4" s="296"/>
      <c r="AY4" s="296"/>
      <c r="AZ4" s="296"/>
      <c r="BA4" s="296"/>
      <c r="BB4" s="296"/>
      <c r="BC4" s="296"/>
      <c r="BD4" s="296"/>
      <c r="BE4" s="296"/>
      <c r="BF4" s="296"/>
      <c r="BG4" s="296"/>
      <c r="BH4" s="296"/>
      <c r="BI4" s="296"/>
      <c r="BJ4" s="234" t="s">
        <v>116</v>
      </c>
      <c r="BK4" s="26"/>
      <c r="BL4" s="29" t="s">
        <v>101</v>
      </c>
      <c r="BM4" s="26"/>
      <c r="BN4" s="26"/>
      <c r="BO4" s="26"/>
      <c r="BP4" s="26"/>
      <c r="BQ4" s="26"/>
      <c r="BR4" s="26"/>
      <c r="BS4" s="26"/>
      <c r="BT4" s="26"/>
      <c r="BU4" s="26"/>
      <c r="BV4" s="26"/>
      <c r="BW4" s="26"/>
      <c r="BX4" s="26"/>
      <c r="BY4" s="26"/>
      <c r="BZ4" s="26"/>
      <c r="CA4" s="26"/>
      <c r="CB4" s="26"/>
      <c r="CC4" s="26"/>
      <c r="CD4" s="26"/>
      <c r="CE4" s="26"/>
      <c r="CF4" s="26"/>
      <c r="CG4" s="26"/>
      <c r="CH4" s="26"/>
      <c r="CI4" s="26"/>
      <c r="CJ4" s="26"/>
      <c r="CK4" s="26"/>
      <c r="CL4" s="26"/>
      <c r="CM4" s="26"/>
      <c r="CN4" s="26"/>
      <c r="CO4" s="26"/>
    </row>
    <row r="5" spans="1:122" ht="15" customHeight="1">
      <c r="A5" s="293"/>
      <c r="B5" s="293"/>
      <c r="C5" s="293"/>
      <c r="D5" s="293"/>
      <c r="E5" s="293"/>
      <c r="F5" s="293"/>
      <c r="G5" s="293"/>
      <c r="H5" s="293"/>
      <c r="I5" s="293"/>
      <c r="J5" s="293"/>
      <c r="K5" s="293"/>
      <c r="L5" s="293"/>
      <c r="M5" s="293"/>
      <c r="N5" s="293"/>
      <c r="O5" s="293"/>
      <c r="P5" s="293"/>
      <c r="Q5" s="293"/>
      <c r="R5" s="293"/>
      <c r="S5" s="293"/>
      <c r="T5" s="293"/>
      <c r="U5" s="293"/>
      <c r="V5" s="293"/>
      <c r="W5" s="293"/>
      <c r="X5" s="293"/>
      <c r="Y5" s="293"/>
      <c r="Z5" s="293"/>
      <c r="AA5" s="293"/>
      <c r="AB5" s="293"/>
      <c r="AC5" s="293"/>
      <c r="AD5" s="293"/>
      <c r="AE5" s="293"/>
      <c r="AF5" s="293"/>
      <c r="AG5" s="293"/>
      <c r="AI5" s="296"/>
      <c r="AJ5" s="296"/>
      <c r="AK5" s="296"/>
      <c r="AL5" s="296"/>
      <c r="AM5" s="296"/>
      <c r="AO5" s="296"/>
      <c r="AQ5" s="296"/>
      <c r="AR5" s="296"/>
      <c r="AS5" s="296"/>
      <c r="AU5" s="296"/>
      <c r="AV5" s="296"/>
      <c r="AW5" s="296"/>
      <c r="AX5" s="296"/>
      <c r="AY5" s="296"/>
      <c r="AZ5" s="296"/>
      <c r="BA5" s="296"/>
      <c r="BB5" s="296"/>
      <c r="BC5" s="296"/>
      <c r="BD5" s="296"/>
      <c r="BE5" s="296"/>
      <c r="BF5" s="296"/>
      <c r="BG5" s="296"/>
      <c r="BH5" s="296"/>
      <c r="BI5" s="296"/>
      <c r="BJ5" s="234" t="s">
        <v>5</v>
      </c>
      <c r="BK5" s="26"/>
      <c r="BL5" s="26"/>
      <c r="BM5" s="26"/>
      <c r="BN5" s="26"/>
      <c r="BO5" s="26"/>
      <c r="BP5" s="26"/>
      <c r="BQ5" s="26"/>
      <c r="BR5" s="26"/>
      <c r="BS5" s="26"/>
      <c r="BT5" s="26"/>
      <c r="BU5" s="26"/>
      <c r="BV5" s="26"/>
      <c r="BW5" s="26"/>
      <c r="BX5" s="26"/>
      <c r="BY5" s="26"/>
      <c r="BZ5" s="26"/>
      <c r="CA5" s="26"/>
      <c r="CB5" s="26"/>
      <c r="CC5" s="26"/>
      <c r="CD5" s="26"/>
      <c r="CE5" s="26"/>
      <c r="CF5" s="26"/>
      <c r="CG5" s="26"/>
      <c r="CH5" s="26"/>
      <c r="CI5" s="26"/>
      <c r="CJ5" s="26"/>
      <c r="CK5" s="26"/>
      <c r="CL5" s="26"/>
      <c r="CM5" s="26"/>
      <c r="CN5" s="26"/>
      <c r="CO5" s="26"/>
    </row>
    <row r="6" spans="1:122" ht="9" customHeight="1">
      <c r="A6" s="293"/>
      <c r="B6" s="293"/>
      <c r="C6" s="293"/>
      <c r="D6" s="293"/>
      <c r="E6" s="293"/>
      <c r="F6" s="293"/>
      <c r="G6" s="293"/>
      <c r="H6" s="293"/>
      <c r="I6" s="293"/>
      <c r="J6" s="293"/>
      <c r="K6" s="293"/>
      <c r="L6" s="293"/>
      <c r="M6" s="293"/>
      <c r="N6" s="293"/>
      <c r="O6" s="293"/>
      <c r="P6" s="293"/>
      <c r="Q6" s="293"/>
      <c r="R6" s="293"/>
      <c r="S6" s="293"/>
      <c r="T6" s="293"/>
      <c r="U6" s="293"/>
      <c r="V6" s="293"/>
      <c r="W6" s="293"/>
      <c r="X6" s="293"/>
      <c r="Y6" s="293"/>
      <c r="Z6" s="293"/>
      <c r="AA6" s="293"/>
      <c r="AB6" s="293"/>
      <c r="AC6" s="293"/>
      <c r="AD6" s="293"/>
      <c r="AE6" s="293"/>
      <c r="AF6" s="293"/>
      <c r="AG6" s="293"/>
      <c r="AH6" s="293"/>
      <c r="AI6" s="293"/>
      <c r="AJ6" s="293"/>
      <c r="AK6" s="293"/>
      <c r="AL6" s="293"/>
      <c r="AM6" s="293"/>
      <c r="AN6" s="293"/>
      <c r="AO6" s="293"/>
      <c r="AP6" s="293"/>
      <c r="AQ6" s="293"/>
      <c r="AR6" s="293"/>
      <c r="AS6" s="293"/>
      <c r="AT6" s="293"/>
      <c r="AU6" s="293"/>
      <c r="AV6" s="293"/>
      <c r="AW6" s="293"/>
      <c r="AX6" s="293"/>
      <c r="AY6" s="293"/>
      <c r="AZ6" s="293"/>
      <c r="BA6" s="293"/>
      <c r="BB6" s="293"/>
      <c r="BC6" s="293"/>
      <c r="BD6" s="293"/>
      <c r="BE6" s="293"/>
      <c r="BF6" s="293"/>
      <c r="BG6" s="293"/>
      <c r="BH6" s="293"/>
      <c r="BI6" s="293"/>
      <c r="BJ6" s="293"/>
    </row>
    <row r="7" spans="1:122" ht="12.75" customHeight="1">
      <c r="A7" s="432" t="s">
        <v>156</v>
      </c>
      <c r="B7" s="432"/>
      <c r="C7" s="432"/>
      <c r="D7" s="432"/>
      <c r="E7" s="432"/>
      <c r="F7" s="432"/>
      <c r="G7" s="432"/>
      <c r="H7" s="432"/>
      <c r="I7" s="432"/>
      <c r="J7" s="432"/>
      <c r="K7" s="432"/>
      <c r="L7" s="432"/>
      <c r="M7" s="432"/>
      <c r="N7" s="432"/>
      <c r="O7" s="432"/>
      <c r="P7" s="432"/>
      <c r="Q7" s="432"/>
      <c r="R7" s="432"/>
      <c r="S7" s="432"/>
      <c r="T7" s="432"/>
      <c r="U7" s="432"/>
      <c r="V7" s="432"/>
      <c r="W7" s="432"/>
      <c r="X7" s="432"/>
      <c r="Y7" s="432"/>
      <c r="Z7" s="432"/>
      <c r="AA7" s="432"/>
      <c r="AB7" s="432"/>
      <c r="AC7" s="432"/>
      <c r="AD7" s="432"/>
      <c r="AE7" s="432"/>
      <c r="AF7" s="432"/>
      <c r="AG7" s="432"/>
      <c r="AH7" s="432"/>
      <c r="AI7" s="432"/>
      <c r="AJ7" s="432"/>
      <c r="AK7" s="432"/>
      <c r="AL7" s="432"/>
      <c r="AM7" s="432"/>
      <c r="AN7" s="432"/>
      <c r="AO7" s="432"/>
      <c r="AP7" s="432"/>
      <c r="AQ7" s="432"/>
      <c r="AR7" s="432"/>
      <c r="AS7" s="432"/>
      <c r="AT7" s="432"/>
      <c r="AU7" s="432"/>
      <c r="AV7" s="432"/>
      <c r="AW7" s="432"/>
      <c r="AX7" s="432"/>
      <c r="AY7" s="432"/>
      <c r="AZ7" s="432"/>
      <c r="BA7" s="432"/>
      <c r="BB7" s="432"/>
      <c r="BC7" s="432"/>
      <c r="BD7" s="432"/>
      <c r="BE7" s="432"/>
      <c r="BF7" s="432"/>
      <c r="BG7" s="432"/>
      <c r="BH7" s="432"/>
      <c r="BI7" s="432"/>
      <c r="BJ7" s="432"/>
      <c r="BK7" s="22"/>
      <c r="BL7" s="22"/>
      <c r="BM7" s="22"/>
      <c r="BN7" s="22"/>
      <c r="BO7" s="22"/>
      <c r="BP7" s="22"/>
      <c r="BQ7" s="22"/>
      <c r="BR7" s="22"/>
      <c r="BS7" s="22"/>
      <c r="BT7" s="22"/>
      <c r="BU7" s="22"/>
      <c r="BV7" s="22"/>
      <c r="BW7" s="22"/>
      <c r="BX7" s="22"/>
      <c r="BY7" s="22"/>
      <c r="BZ7" s="22"/>
      <c r="CA7" s="22"/>
      <c r="CB7" s="22"/>
      <c r="CC7" s="22"/>
      <c r="CD7" s="22"/>
      <c r="CE7" s="22"/>
      <c r="CF7" s="22"/>
      <c r="CG7" s="22"/>
      <c r="CH7" s="22"/>
      <c r="CI7" s="22"/>
      <c r="CJ7" s="22"/>
      <c r="CK7" s="22"/>
      <c r="CL7" s="22"/>
      <c r="CM7" s="22"/>
      <c r="CN7" s="22"/>
      <c r="CO7" s="22"/>
      <c r="CP7" s="22"/>
      <c r="CQ7" s="22"/>
      <c r="CR7" s="22"/>
      <c r="CS7" s="22"/>
      <c r="CT7" s="22"/>
      <c r="CU7" s="22"/>
      <c r="CV7" s="22"/>
      <c r="CW7" s="22"/>
      <c r="CX7" s="22"/>
      <c r="CY7" s="22"/>
      <c r="CZ7" s="22"/>
      <c r="DA7" s="22"/>
      <c r="DB7" s="22"/>
      <c r="DC7" s="22"/>
      <c r="DD7" s="22"/>
      <c r="DE7" s="22"/>
      <c r="DF7" s="22"/>
      <c r="DG7" s="22"/>
      <c r="DH7" s="22"/>
      <c r="DI7" s="22"/>
      <c r="DJ7" s="22"/>
      <c r="DK7" s="22"/>
      <c r="DL7" s="22"/>
      <c r="DM7" s="22"/>
      <c r="DN7" s="22"/>
      <c r="DO7" s="22"/>
      <c r="DP7" s="22"/>
      <c r="DQ7" s="22"/>
      <c r="DR7" s="22"/>
    </row>
    <row r="8" spans="1:122" s="21" customFormat="1" ht="8.25" customHeight="1">
      <c r="A8" s="297"/>
      <c r="B8" s="297"/>
      <c r="C8" s="297"/>
      <c r="D8" s="297"/>
      <c r="E8" s="297"/>
      <c r="F8" s="297"/>
      <c r="G8" s="297"/>
      <c r="H8" s="297"/>
      <c r="I8" s="297"/>
      <c r="J8" s="297"/>
      <c r="K8" s="297"/>
      <c r="L8" s="297"/>
      <c r="M8" s="297"/>
      <c r="N8" s="297"/>
      <c r="O8" s="297"/>
      <c r="P8" s="297"/>
      <c r="Q8" s="297"/>
      <c r="R8" s="297"/>
      <c r="S8" s="297"/>
      <c r="T8" s="297"/>
      <c r="U8" s="297"/>
      <c r="V8" s="297"/>
      <c r="W8" s="297"/>
      <c r="X8" s="297"/>
      <c r="Y8" s="297"/>
      <c r="Z8" s="297"/>
      <c r="AA8" s="297"/>
      <c r="AB8" s="297"/>
      <c r="AC8" s="297"/>
      <c r="AD8" s="297"/>
      <c r="AE8" s="297"/>
      <c r="AF8" s="297"/>
      <c r="AG8" s="297"/>
      <c r="AH8" s="297"/>
      <c r="AI8" s="297"/>
      <c r="AJ8" s="297"/>
      <c r="AK8" s="297"/>
      <c r="AL8" s="297"/>
      <c r="AM8" s="297"/>
      <c r="AN8" s="297"/>
      <c r="AO8" s="297"/>
      <c r="AP8" s="297"/>
      <c r="AQ8" s="297"/>
      <c r="AR8" s="297"/>
      <c r="AS8" s="297"/>
      <c r="AT8" s="297"/>
      <c r="AU8" s="297"/>
      <c r="AV8" s="297"/>
      <c r="AW8" s="297"/>
      <c r="AX8" s="297"/>
      <c r="AY8" s="297"/>
      <c r="AZ8" s="297"/>
      <c r="BA8" s="297"/>
      <c r="BB8" s="297"/>
      <c r="BC8" s="297"/>
      <c r="BD8" s="297"/>
      <c r="BE8" s="297"/>
      <c r="BF8" s="297"/>
      <c r="BG8" s="297"/>
      <c r="BH8" s="297"/>
      <c r="BI8" s="297"/>
      <c r="BJ8" s="297"/>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row>
    <row r="9" spans="1:122" ht="11.25" customHeight="1">
      <c r="A9" s="433" t="s">
        <v>82</v>
      </c>
      <c r="B9" s="433"/>
      <c r="C9" s="433"/>
      <c r="D9" s="433"/>
      <c r="E9" s="433"/>
      <c r="F9" s="434" t="s">
        <v>83</v>
      </c>
      <c r="G9" s="434"/>
      <c r="H9" s="434"/>
      <c r="I9" s="434"/>
      <c r="J9" s="434"/>
      <c r="K9" s="434"/>
      <c r="L9" s="434"/>
      <c r="M9" s="434"/>
      <c r="N9" s="434"/>
      <c r="O9" s="434"/>
      <c r="P9" s="434"/>
      <c r="Q9" s="434"/>
      <c r="R9" s="434"/>
      <c r="S9" s="434"/>
      <c r="T9" s="434"/>
      <c r="U9" s="434"/>
      <c r="V9" s="434"/>
      <c r="W9" s="434"/>
      <c r="X9" s="434"/>
      <c r="Y9" s="434"/>
      <c r="Z9" s="434"/>
      <c r="AA9" s="434"/>
      <c r="AB9" s="434"/>
      <c r="AC9" s="434"/>
      <c r="AD9" s="434"/>
      <c r="AE9" s="434"/>
      <c r="AF9" s="434"/>
      <c r="AG9" s="434"/>
      <c r="AH9" s="434"/>
      <c r="AI9" s="434"/>
      <c r="AJ9" s="434"/>
      <c r="AK9" s="434"/>
      <c r="AL9" s="434"/>
      <c r="AM9" s="434"/>
      <c r="AN9" s="434"/>
      <c r="AO9" s="434"/>
      <c r="AP9" s="434"/>
      <c r="AQ9" s="433" t="s">
        <v>364</v>
      </c>
      <c r="AR9" s="433"/>
      <c r="AS9" s="433"/>
      <c r="AT9" s="433"/>
      <c r="AU9" s="433"/>
      <c r="AV9" s="433"/>
      <c r="AW9" s="433"/>
      <c r="AX9" s="433"/>
      <c r="AY9" s="433"/>
      <c r="AZ9" s="433"/>
      <c r="BA9" s="433"/>
      <c r="BB9" s="433"/>
      <c r="BC9" s="433"/>
      <c r="BD9" s="433"/>
      <c r="BE9" s="433"/>
      <c r="BF9" s="433"/>
      <c r="BG9" s="433"/>
      <c r="BH9" s="433"/>
      <c r="BI9" s="433"/>
      <c r="BJ9" s="433"/>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row>
    <row r="10" spans="1:122" ht="21.75" customHeight="1">
      <c r="A10" s="433"/>
      <c r="B10" s="433"/>
      <c r="C10" s="433"/>
      <c r="D10" s="433"/>
      <c r="E10" s="433"/>
      <c r="F10" s="434"/>
      <c r="G10" s="434"/>
      <c r="H10" s="434"/>
      <c r="I10" s="434"/>
      <c r="J10" s="434"/>
      <c r="K10" s="434"/>
      <c r="L10" s="434"/>
      <c r="M10" s="434"/>
      <c r="N10" s="434"/>
      <c r="O10" s="434"/>
      <c r="P10" s="434"/>
      <c r="Q10" s="434"/>
      <c r="R10" s="434"/>
      <c r="S10" s="434"/>
      <c r="T10" s="434"/>
      <c r="U10" s="434"/>
      <c r="V10" s="434"/>
      <c r="W10" s="434"/>
      <c r="X10" s="434"/>
      <c r="Y10" s="434"/>
      <c r="Z10" s="434"/>
      <c r="AA10" s="434"/>
      <c r="AB10" s="434"/>
      <c r="AC10" s="434"/>
      <c r="AD10" s="434"/>
      <c r="AE10" s="434"/>
      <c r="AF10" s="434"/>
      <c r="AG10" s="434"/>
      <c r="AH10" s="434"/>
      <c r="AI10" s="434"/>
      <c r="AJ10" s="434"/>
      <c r="AK10" s="434"/>
      <c r="AL10" s="434"/>
      <c r="AM10" s="434"/>
      <c r="AN10" s="434"/>
      <c r="AO10" s="434"/>
      <c r="AP10" s="434"/>
      <c r="AQ10" s="434" t="s">
        <v>84</v>
      </c>
      <c r="AR10" s="433"/>
      <c r="AS10" s="433"/>
      <c r="AT10" s="433"/>
      <c r="AU10" s="433"/>
      <c r="AV10" s="433"/>
      <c r="AW10" s="433"/>
      <c r="AX10" s="433"/>
      <c r="AY10" s="433"/>
      <c r="AZ10" s="433"/>
      <c r="BA10" s="434" t="s">
        <v>85</v>
      </c>
      <c r="BB10" s="433"/>
      <c r="BC10" s="433"/>
      <c r="BD10" s="433"/>
      <c r="BE10" s="433"/>
      <c r="BF10" s="433"/>
      <c r="BG10" s="433"/>
      <c r="BH10" s="433"/>
      <c r="BI10" s="433"/>
      <c r="BJ10" s="433"/>
      <c r="BK10" s="21"/>
      <c r="BL10" s="21"/>
      <c r="BM10" s="21"/>
      <c r="BN10" s="21"/>
      <c r="BO10" s="21"/>
      <c r="BP10" s="21"/>
      <c r="BQ10" s="21"/>
      <c r="BR10" s="21"/>
      <c r="BS10" s="21"/>
      <c r="BT10" s="21"/>
      <c r="BU10" s="21"/>
      <c r="BV10" s="21"/>
      <c r="BW10" s="21"/>
      <c r="BX10" s="21"/>
      <c r="BY10" s="21"/>
      <c r="BZ10" s="21"/>
      <c r="CA10" s="21"/>
      <c r="CB10" s="21"/>
      <c r="CC10" s="21"/>
      <c r="CD10" s="21"/>
      <c r="CE10" s="21"/>
      <c r="CF10" s="21"/>
      <c r="CG10" s="21"/>
      <c r="CH10" s="21"/>
      <c r="CI10" s="21"/>
      <c r="CJ10" s="21"/>
      <c r="CK10" s="21"/>
      <c r="CL10" s="21"/>
      <c r="CM10" s="21"/>
      <c r="CN10" s="21"/>
      <c r="CO10" s="21"/>
      <c r="CP10" s="21"/>
      <c r="CQ10" s="21"/>
      <c r="CR10" s="21"/>
      <c r="CS10" s="21"/>
      <c r="CT10" s="21"/>
      <c r="CU10" s="21"/>
      <c r="CV10" s="21"/>
      <c r="CW10" s="21"/>
      <c r="CX10" s="21"/>
      <c r="CY10" s="21"/>
      <c r="CZ10" s="21"/>
      <c r="DA10" s="21"/>
      <c r="DB10" s="21"/>
      <c r="DC10" s="21"/>
      <c r="DD10" s="21"/>
      <c r="DE10" s="21"/>
      <c r="DF10" s="21"/>
      <c r="DG10" s="21"/>
      <c r="DH10" s="21"/>
      <c r="DI10" s="21"/>
      <c r="DJ10" s="21"/>
      <c r="DK10" s="21"/>
      <c r="DL10" s="21"/>
      <c r="DM10" s="21"/>
      <c r="DN10" s="21"/>
      <c r="DO10" s="21"/>
      <c r="DP10" s="21"/>
      <c r="DQ10" s="21"/>
      <c r="DR10" s="21"/>
    </row>
    <row r="11" spans="1:122" ht="16.5" customHeight="1">
      <c r="A11" s="433">
        <v>1</v>
      </c>
      <c r="B11" s="433"/>
      <c r="C11" s="433"/>
      <c r="D11" s="433"/>
      <c r="E11" s="433"/>
      <c r="F11" s="433">
        <v>2</v>
      </c>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c r="AD11" s="433"/>
      <c r="AE11" s="433"/>
      <c r="AF11" s="433"/>
      <c r="AG11" s="433"/>
      <c r="AH11" s="433"/>
      <c r="AI11" s="433"/>
      <c r="AJ11" s="433"/>
      <c r="AK11" s="433"/>
      <c r="AL11" s="433"/>
      <c r="AM11" s="433"/>
      <c r="AN11" s="433"/>
      <c r="AO11" s="433"/>
      <c r="AP11" s="433"/>
      <c r="AQ11" s="433">
        <v>3</v>
      </c>
      <c r="AR11" s="433"/>
      <c r="AS11" s="433"/>
      <c r="AT11" s="433"/>
      <c r="AU11" s="433"/>
      <c r="AV11" s="433"/>
      <c r="AW11" s="433"/>
      <c r="AX11" s="433"/>
      <c r="AY11" s="433"/>
      <c r="AZ11" s="433"/>
      <c r="BA11" s="433">
        <v>4</v>
      </c>
      <c r="BB11" s="433"/>
      <c r="BC11" s="433"/>
      <c r="BD11" s="433"/>
      <c r="BE11" s="433"/>
      <c r="BF11" s="433"/>
      <c r="BG11" s="433"/>
      <c r="BH11" s="433"/>
      <c r="BI11" s="433"/>
      <c r="BJ11" s="433"/>
      <c r="BK11" s="21"/>
      <c r="BL11" s="21"/>
      <c r="BM11" s="21"/>
      <c r="BN11" s="21"/>
      <c r="BO11" s="21"/>
      <c r="BP11" s="21"/>
      <c r="BQ11" s="21"/>
      <c r="BR11" s="21"/>
      <c r="BS11" s="21"/>
      <c r="BT11" s="21"/>
      <c r="BU11" s="21"/>
      <c r="BV11" s="21"/>
      <c r="BW11" s="21"/>
      <c r="BX11" s="21"/>
      <c r="BY11" s="21"/>
      <c r="BZ11" s="21"/>
      <c r="CA11" s="21"/>
      <c r="CB11" s="21"/>
      <c r="CC11" s="21"/>
      <c r="CD11" s="21"/>
      <c r="CE11" s="21"/>
      <c r="CF11" s="21"/>
      <c r="CG11" s="21"/>
      <c r="CH11" s="21"/>
      <c r="CI11" s="21"/>
      <c r="CJ11" s="21"/>
      <c r="CK11" s="21"/>
      <c r="CL11" s="21"/>
      <c r="CM11" s="21"/>
      <c r="CN11" s="21"/>
      <c r="CO11" s="21"/>
      <c r="CP11" s="21"/>
      <c r="CQ11" s="21"/>
      <c r="CR11" s="21"/>
      <c r="CS11" s="21"/>
      <c r="CT11" s="21"/>
      <c r="CU11" s="21"/>
      <c r="CV11" s="21"/>
      <c r="CW11" s="21"/>
      <c r="CX11" s="21"/>
      <c r="CY11" s="21"/>
      <c r="CZ11" s="21"/>
      <c r="DA11" s="21"/>
      <c r="DB11" s="21"/>
      <c r="DC11" s="21"/>
      <c r="DD11" s="21"/>
      <c r="DE11" s="21"/>
      <c r="DF11" s="21"/>
      <c r="DG11" s="21"/>
      <c r="DH11" s="21"/>
      <c r="DI11" s="21"/>
      <c r="DJ11" s="21"/>
      <c r="DK11" s="21"/>
      <c r="DL11" s="21"/>
      <c r="DM11" s="21"/>
      <c r="DN11" s="21"/>
      <c r="DO11" s="21"/>
      <c r="DP11" s="21"/>
      <c r="DQ11" s="21"/>
      <c r="DR11" s="21"/>
    </row>
    <row r="12" spans="1:122" ht="33" customHeight="1">
      <c r="A12" s="435" t="s">
        <v>159</v>
      </c>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6"/>
      <c r="AB12" s="436"/>
      <c r="AC12" s="436"/>
      <c r="AD12" s="436"/>
      <c r="AE12" s="436"/>
      <c r="AF12" s="436"/>
      <c r="AG12" s="436"/>
      <c r="AH12" s="436"/>
      <c r="AI12" s="436"/>
      <c r="AJ12" s="436"/>
      <c r="AK12" s="436"/>
      <c r="AL12" s="436"/>
      <c r="AM12" s="436"/>
      <c r="AN12" s="436"/>
      <c r="AO12" s="436"/>
      <c r="AP12" s="436"/>
      <c r="AQ12" s="436"/>
      <c r="AR12" s="436"/>
      <c r="AS12" s="436"/>
      <c r="AT12" s="436"/>
      <c r="AU12" s="436"/>
      <c r="AV12" s="436"/>
      <c r="AW12" s="436"/>
      <c r="AX12" s="436"/>
      <c r="AY12" s="436"/>
      <c r="AZ12" s="436"/>
      <c r="BA12" s="436"/>
      <c r="BB12" s="436"/>
      <c r="BC12" s="436"/>
      <c r="BD12" s="436"/>
      <c r="BE12" s="436"/>
      <c r="BF12" s="436"/>
      <c r="BG12" s="436"/>
      <c r="BH12" s="436"/>
      <c r="BI12" s="436"/>
      <c r="BJ12" s="437"/>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c r="CL12" s="21"/>
      <c r="CM12" s="21"/>
      <c r="CN12" s="21"/>
      <c r="CO12" s="21"/>
      <c r="CP12" s="21"/>
      <c r="CQ12" s="21"/>
      <c r="CR12" s="21"/>
      <c r="CS12" s="21"/>
      <c r="CT12" s="21"/>
      <c r="CU12" s="21"/>
      <c r="CV12" s="21"/>
      <c r="CW12" s="21"/>
      <c r="CX12" s="21"/>
      <c r="CY12" s="21"/>
      <c r="CZ12" s="21"/>
      <c r="DA12" s="21"/>
      <c r="DB12" s="21"/>
      <c r="DC12" s="21"/>
      <c r="DD12" s="21"/>
      <c r="DE12" s="21"/>
      <c r="DF12" s="21"/>
      <c r="DG12" s="21"/>
      <c r="DH12" s="21"/>
      <c r="DI12" s="21"/>
      <c r="DJ12" s="21"/>
      <c r="DK12" s="21"/>
      <c r="DL12" s="21"/>
      <c r="DM12" s="21"/>
      <c r="DN12" s="21"/>
      <c r="DO12" s="21"/>
      <c r="DP12" s="21"/>
      <c r="DQ12" s="21"/>
      <c r="DR12" s="21"/>
    </row>
    <row r="13" spans="1:122" ht="47.25" customHeight="1">
      <c r="A13" s="426" t="s">
        <v>25</v>
      </c>
      <c r="B13" s="427"/>
      <c r="C13" s="427"/>
      <c r="D13" s="427"/>
      <c r="E13" s="428"/>
      <c r="F13" s="429" t="s">
        <v>169</v>
      </c>
      <c r="G13" s="430"/>
      <c r="H13" s="430"/>
      <c r="I13" s="430"/>
      <c r="J13" s="430"/>
      <c r="K13" s="430"/>
      <c r="L13" s="430"/>
      <c r="M13" s="430"/>
      <c r="N13" s="430"/>
      <c r="O13" s="430"/>
      <c r="P13" s="430"/>
      <c r="Q13" s="430"/>
      <c r="R13" s="430"/>
      <c r="S13" s="430"/>
      <c r="T13" s="430"/>
      <c r="U13" s="430"/>
      <c r="V13" s="430"/>
      <c r="W13" s="430"/>
      <c r="X13" s="430"/>
      <c r="Y13" s="430"/>
      <c r="Z13" s="430"/>
      <c r="AA13" s="430"/>
      <c r="AB13" s="430"/>
      <c r="AC13" s="430"/>
      <c r="AD13" s="430"/>
      <c r="AE13" s="430"/>
      <c r="AF13" s="430"/>
      <c r="AG13" s="430"/>
      <c r="AH13" s="430"/>
      <c r="AI13" s="430"/>
      <c r="AJ13" s="430"/>
      <c r="AK13" s="430"/>
      <c r="AL13" s="430"/>
      <c r="AM13" s="430"/>
      <c r="AN13" s="430"/>
      <c r="AO13" s="430"/>
      <c r="AP13" s="430"/>
      <c r="AQ13" s="430"/>
      <c r="AR13" s="430"/>
      <c r="AS13" s="430"/>
      <c r="AT13" s="430"/>
      <c r="AU13" s="430"/>
      <c r="AV13" s="430"/>
      <c r="AW13" s="430"/>
      <c r="AX13" s="430"/>
      <c r="AY13" s="430"/>
      <c r="AZ13" s="430"/>
      <c r="BA13" s="430"/>
      <c r="BB13" s="430"/>
      <c r="BC13" s="430"/>
      <c r="BD13" s="430"/>
      <c r="BE13" s="430"/>
      <c r="BF13" s="430"/>
      <c r="BG13" s="430"/>
      <c r="BH13" s="430"/>
      <c r="BI13" s="430"/>
      <c r="BJ13" s="431"/>
      <c r="BK13" s="21"/>
      <c r="BL13" s="21"/>
      <c r="BM13" s="21"/>
      <c r="BN13" s="21"/>
      <c r="BO13" s="21"/>
      <c r="BP13" s="21"/>
      <c r="BQ13" s="21"/>
      <c r="BR13" s="21"/>
      <c r="BS13" s="21"/>
      <c r="BT13" s="21"/>
      <c r="BU13" s="21"/>
      <c r="BV13" s="21"/>
      <c r="BW13" s="21"/>
      <c r="BX13" s="21"/>
      <c r="BY13" s="21"/>
      <c r="BZ13" s="21"/>
      <c r="CA13" s="21"/>
      <c r="CB13" s="21"/>
      <c r="CC13" s="21"/>
      <c r="CD13" s="21"/>
      <c r="CE13" s="21"/>
      <c r="CF13" s="21"/>
      <c r="CG13" s="21"/>
      <c r="CH13" s="21"/>
      <c r="CI13" s="21"/>
      <c r="CJ13" s="21"/>
      <c r="CK13" s="21"/>
      <c r="CL13" s="21"/>
      <c r="CM13" s="21"/>
      <c r="CN13" s="21"/>
      <c r="CO13" s="21"/>
      <c r="CP13" s="21"/>
      <c r="CQ13" s="21"/>
      <c r="CR13" s="21"/>
      <c r="CS13" s="21"/>
      <c r="CT13" s="21"/>
      <c r="CU13" s="21"/>
      <c r="CV13" s="21"/>
      <c r="CW13" s="21"/>
      <c r="CX13" s="21"/>
      <c r="CY13" s="21"/>
      <c r="CZ13" s="21"/>
      <c r="DA13" s="21"/>
      <c r="DB13" s="21"/>
      <c r="DC13" s="21"/>
      <c r="DD13" s="21"/>
      <c r="DE13" s="21"/>
      <c r="DF13" s="21"/>
      <c r="DG13" s="21"/>
      <c r="DH13" s="21"/>
      <c r="DI13" s="21"/>
      <c r="DJ13" s="21"/>
      <c r="DK13" s="21"/>
      <c r="DL13" s="21"/>
      <c r="DM13" s="21"/>
      <c r="DN13" s="21"/>
      <c r="DO13" s="21"/>
      <c r="DP13" s="21"/>
      <c r="DQ13" s="21"/>
      <c r="DR13" s="21"/>
    </row>
    <row r="14" spans="1:122" ht="36.75" customHeight="1">
      <c r="A14" s="438" t="s">
        <v>27</v>
      </c>
      <c r="B14" s="439"/>
      <c r="C14" s="439"/>
      <c r="D14" s="439"/>
      <c r="E14" s="439"/>
      <c r="F14" s="440" t="s">
        <v>172</v>
      </c>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c r="AD14" s="441"/>
      <c r="AE14" s="441"/>
      <c r="AF14" s="441"/>
      <c r="AG14" s="441"/>
      <c r="AH14" s="441"/>
      <c r="AI14" s="441"/>
      <c r="AJ14" s="441"/>
      <c r="AK14" s="441"/>
      <c r="AL14" s="441"/>
      <c r="AM14" s="441"/>
      <c r="AN14" s="441"/>
      <c r="AO14" s="441"/>
      <c r="AP14" s="442"/>
      <c r="AQ14" s="443" t="s">
        <v>360</v>
      </c>
      <c r="AR14" s="443"/>
      <c r="AS14" s="443"/>
      <c r="AT14" s="443"/>
      <c r="AU14" s="443"/>
      <c r="AV14" s="443"/>
      <c r="AW14" s="443"/>
      <c r="AX14" s="443"/>
      <c r="AY14" s="443"/>
      <c r="AZ14" s="443"/>
      <c r="BA14" s="443" t="s">
        <v>361</v>
      </c>
      <c r="BB14" s="443"/>
      <c r="BC14" s="443"/>
      <c r="BD14" s="443"/>
      <c r="BE14" s="443"/>
      <c r="BF14" s="443"/>
      <c r="BG14" s="443"/>
      <c r="BH14" s="443"/>
      <c r="BI14" s="443"/>
      <c r="BJ14" s="443"/>
      <c r="BK14" s="21"/>
      <c r="BL14" s="21"/>
      <c r="BM14" s="21"/>
      <c r="BN14" s="21"/>
      <c r="BO14" s="21"/>
      <c r="BP14" s="21"/>
      <c r="BQ14" s="21"/>
      <c r="BR14" s="21"/>
      <c r="BS14" s="21"/>
      <c r="BT14" s="21"/>
      <c r="BU14" s="21"/>
      <c r="BV14" s="21"/>
      <c r="BW14" s="21"/>
      <c r="BX14" s="21"/>
      <c r="BY14" s="21"/>
      <c r="BZ14" s="21"/>
      <c r="CA14" s="21"/>
      <c r="CB14" s="21"/>
      <c r="CC14" s="21"/>
      <c r="CD14" s="21"/>
      <c r="CE14" s="21"/>
      <c r="CF14" s="21"/>
      <c r="CG14" s="21"/>
      <c r="CH14" s="21"/>
      <c r="CI14" s="21"/>
      <c r="CJ14" s="21"/>
      <c r="CK14" s="21"/>
      <c r="CL14" s="21"/>
      <c r="CM14" s="21"/>
      <c r="CN14" s="21"/>
      <c r="CO14" s="21"/>
      <c r="CP14" s="21"/>
      <c r="CQ14" s="21"/>
      <c r="CR14" s="21"/>
      <c r="CS14" s="21"/>
      <c r="CT14" s="21"/>
      <c r="CU14" s="21"/>
      <c r="CV14" s="21"/>
      <c r="CW14" s="21"/>
      <c r="CX14" s="21"/>
      <c r="CY14" s="21"/>
      <c r="CZ14" s="21"/>
      <c r="DA14" s="21"/>
      <c r="DB14" s="21"/>
      <c r="DC14" s="21"/>
      <c r="DD14" s="21"/>
      <c r="DE14" s="21"/>
      <c r="DF14" s="21"/>
      <c r="DG14" s="21"/>
      <c r="DH14" s="21"/>
      <c r="DI14" s="21"/>
      <c r="DJ14" s="21"/>
      <c r="DK14" s="21"/>
      <c r="DL14" s="21"/>
      <c r="DM14" s="21"/>
      <c r="DN14" s="21"/>
      <c r="DO14" s="21"/>
      <c r="DP14" s="21"/>
      <c r="DQ14" s="21"/>
      <c r="DR14" s="21"/>
    </row>
    <row r="15" spans="1:122" ht="36" customHeight="1">
      <c r="A15" s="438" t="s">
        <v>29</v>
      </c>
      <c r="B15" s="439"/>
      <c r="C15" s="439"/>
      <c r="D15" s="439"/>
      <c r="E15" s="439"/>
      <c r="F15" s="444" t="s">
        <v>173</v>
      </c>
      <c r="G15" s="444"/>
      <c r="H15" s="444"/>
      <c r="I15" s="444"/>
      <c r="J15" s="444"/>
      <c r="K15" s="444"/>
      <c r="L15" s="444"/>
      <c r="M15" s="444"/>
      <c r="N15" s="444"/>
      <c r="O15" s="444"/>
      <c r="P15" s="444"/>
      <c r="Q15" s="444"/>
      <c r="R15" s="444"/>
      <c r="S15" s="444"/>
      <c r="T15" s="444"/>
      <c r="U15" s="444"/>
      <c r="V15" s="444"/>
      <c r="W15" s="444"/>
      <c r="X15" s="444"/>
      <c r="Y15" s="444"/>
      <c r="Z15" s="444"/>
      <c r="AA15" s="444"/>
      <c r="AB15" s="444"/>
      <c r="AC15" s="444"/>
      <c r="AD15" s="444"/>
      <c r="AE15" s="444"/>
      <c r="AF15" s="444"/>
      <c r="AG15" s="444"/>
      <c r="AH15" s="444"/>
      <c r="AI15" s="444"/>
      <c r="AJ15" s="444"/>
      <c r="AK15" s="444"/>
      <c r="AL15" s="444"/>
      <c r="AM15" s="444"/>
      <c r="AN15" s="444"/>
      <c r="AO15" s="444"/>
      <c r="AP15" s="444"/>
      <c r="AQ15" s="443" t="s">
        <v>362</v>
      </c>
      <c r="AR15" s="443"/>
      <c r="AS15" s="443"/>
      <c r="AT15" s="443"/>
      <c r="AU15" s="443"/>
      <c r="AV15" s="443"/>
      <c r="AW15" s="443"/>
      <c r="AX15" s="443"/>
      <c r="AY15" s="443"/>
      <c r="AZ15" s="443"/>
      <c r="BA15" s="443" t="s">
        <v>175</v>
      </c>
      <c r="BB15" s="443"/>
      <c r="BC15" s="443"/>
      <c r="BD15" s="443"/>
      <c r="BE15" s="443"/>
      <c r="BF15" s="443"/>
      <c r="BG15" s="443"/>
      <c r="BH15" s="443"/>
      <c r="BI15" s="443"/>
      <c r="BJ15" s="443"/>
      <c r="BN15" s="59"/>
      <c r="BO15" s="59"/>
      <c r="BP15" s="59"/>
      <c r="BQ15" s="59"/>
      <c r="BR15" s="59"/>
      <c r="BS15" s="59"/>
      <c r="BT15" s="59"/>
      <c r="BU15" s="59"/>
      <c r="BV15" s="59"/>
      <c r="BW15" s="59"/>
      <c r="BX15" s="59"/>
      <c r="BY15" s="59"/>
      <c r="BZ15" s="59"/>
      <c r="CA15" s="59"/>
      <c r="CB15" s="59"/>
      <c r="CC15" s="59"/>
      <c r="CD15" s="59"/>
      <c r="CE15" s="59"/>
      <c r="CF15" s="59"/>
      <c r="CG15" s="59"/>
      <c r="CH15" s="59"/>
      <c r="CI15" s="59"/>
      <c r="CJ15" s="59"/>
      <c r="CK15" s="59"/>
      <c r="CL15" s="59"/>
      <c r="CM15" s="59"/>
      <c r="CN15" s="59"/>
      <c r="CO15" s="59"/>
      <c r="CP15" s="59"/>
      <c r="CQ15" s="59"/>
      <c r="CR15" s="59"/>
      <c r="CS15" s="59"/>
      <c r="CT15" s="59"/>
      <c r="CU15" s="59"/>
      <c r="CV15" s="59"/>
      <c r="CW15" s="59"/>
      <c r="CX15" s="59"/>
      <c r="CY15" s="59"/>
      <c r="CZ15" s="59"/>
      <c r="DA15" s="59"/>
      <c r="DB15" s="59"/>
      <c r="DC15" s="59"/>
      <c r="DD15" s="59"/>
      <c r="DE15" s="59"/>
      <c r="DF15" s="59"/>
      <c r="DG15" s="59"/>
      <c r="DH15" s="59"/>
    </row>
    <row r="16" spans="1:122" ht="30" customHeight="1">
      <c r="A16" s="438" t="s">
        <v>31</v>
      </c>
      <c r="B16" s="439"/>
      <c r="C16" s="439"/>
      <c r="D16" s="439"/>
      <c r="E16" s="439"/>
      <c r="F16" s="444" t="s">
        <v>174</v>
      </c>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c r="AD16" s="444"/>
      <c r="AE16" s="444"/>
      <c r="AF16" s="444"/>
      <c r="AG16" s="444"/>
      <c r="AH16" s="444"/>
      <c r="AI16" s="444"/>
      <c r="AJ16" s="444"/>
      <c r="AK16" s="444"/>
      <c r="AL16" s="444"/>
      <c r="AM16" s="444"/>
      <c r="AN16" s="444"/>
      <c r="AO16" s="444"/>
      <c r="AP16" s="444"/>
      <c r="AQ16" s="443" t="s">
        <v>363</v>
      </c>
      <c r="AR16" s="443"/>
      <c r="AS16" s="443"/>
      <c r="AT16" s="443"/>
      <c r="AU16" s="443"/>
      <c r="AV16" s="443"/>
      <c r="AW16" s="443"/>
      <c r="AX16" s="443"/>
      <c r="AY16" s="443"/>
      <c r="AZ16" s="443"/>
      <c r="BA16" s="443" t="s">
        <v>177</v>
      </c>
      <c r="BB16" s="443"/>
      <c r="BC16" s="443"/>
      <c r="BD16" s="443"/>
      <c r="BE16" s="443"/>
      <c r="BF16" s="443"/>
      <c r="BG16" s="443"/>
      <c r="BH16" s="443"/>
      <c r="BI16" s="443"/>
      <c r="BJ16" s="443"/>
    </row>
    <row r="17" spans="1:112" ht="31.5" customHeight="1">
      <c r="A17" s="438" t="s">
        <v>345</v>
      </c>
      <c r="B17" s="439"/>
      <c r="C17" s="439"/>
      <c r="D17" s="439"/>
      <c r="E17" s="439"/>
      <c r="F17" s="444" t="s">
        <v>176</v>
      </c>
      <c r="G17" s="444"/>
      <c r="H17" s="444"/>
      <c r="I17" s="444"/>
      <c r="J17" s="444"/>
      <c r="K17" s="444"/>
      <c r="L17" s="444"/>
      <c r="M17" s="444"/>
      <c r="N17" s="444"/>
      <c r="O17" s="444"/>
      <c r="P17" s="444"/>
      <c r="Q17" s="444"/>
      <c r="R17" s="444"/>
      <c r="S17" s="444"/>
      <c r="T17" s="444"/>
      <c r="U17" s="444"/>
      <c r="V17" s="444"/>
      <c r="W17" s="444"/>
      <c r="X17" s="444"/>
      <c r="Y17" s="444"/>
      <c r="Z17" s="444"/>
      <c r="AA17" s="444"/>
      <c r="AB17" s="444"/>
      <c r="AC17" s="444"/>
      <c r="AD17" s="444"/>
      <c r="AE17" s="444"/>
      <c r="AF17" s="444"/>
      <c r="AG17" s="444"/>
      <c r="AH17" s="444"/>
      <c r="AI17" s="444"/>
      <c r="AJ17" s="444"/>
      <c r="AK17" s="444"/>
      <c r="AL17" s="444"/>
      <c r="AM17" s="444"/>
      <c r="AN17" s="444"/>
      <c r="AO17" s="444"/>
      <c r="AP17" s="444"/>
      <c r="AQ17" s="443" t="s">
        <v>177</v>
      </c>
      <c r="AR17" s="443"/>
      <c r="AS17" s="443"/>
      <c r="AT17" s="443"/>
      <c r="AU17" s="443"/>
      <c r="AV17" s="443"/>
      <c r="AW17" s="443"/>
      <c r="AX17" s="443"/>
      <c r="AY17" s="443"/>
      <c r="AZ17" s="443"/>
      <c r="BA17" s="443" t="s">
        <v>178</v>
      </c>
      <c r="BB17" s="443"/>
      <c r="BC17" s="443"/>
      <c r="BD17" s="443"/>
      <c r="BE17" s="443"/>
      <c r="BF17" s="443"/>
      <c r="BG17" s="443"/>
      <c r="BH17" s="443"/>
      <c r="BI17" s="443"/>
      <c r="BJ17" s="443"/>
    </row>
    <row r="18" spans="1:112" ht="47.25" customHeight="1">
      <c r="A18" s="438" t="s">
        <v>346</v>
      </c>
      <c r="B18" s="439"/>
      <c r="C18" s="439"/>
      <c r="D18" s="439"/>
      <c r="E18" s="439"/>
      <c r="F18" s="444" t="s">
        <v>179</v>
      </c>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c r="AD18" s="444"/>
      <c r="AE18" s="444"/>
      <c r="AF18" s="444"/>
      <c r="AG18" s="444"/>
      <c r="AH18" s="444"/>
      <c r="AI18" s="444"/>
      <c r="AJ18" s="444"/>
      <c r="AK18" s="444"/>
      <c r="AL18" s="444"/>
      <c r="AM18" s="444"/>
      <c r="AN18" s="444"/>
      <c r="AO18" s="444"/>
      <c r="AP18" s="444"/>
      <c r="AQ18" s="443" t="s">
        <v>178</v>
      </c>
      <c r="AR18" s="443"/>
      <c r="AS18" s="443"/>
      <c r="AT18" s="443"/>
      <c r="AU18" s="443"/>
      <c r="AV18" s="443"/>
      <c r="AW18" s="443"/>
      <c r="AX18" s="443"/>
      <c r="AY18" s="443"/>
      <c r="AZ18" s="443"/>
      <c r="BA18" s="443" t="s">
        <v>365</v>
      </c>
      <c r="BB18" s="443"/>
      <c r="BC18" s="443"/>
      <c r="BD18" s="443"/>
      <c r="BE18" s="443"/>
      <c r="BF18" s="443"/>
      <c r="BG18" s="443"/>
      <c r="BH18" s="443"/>
      <c r="BI18" s="443"/>
      <c r="BJ18" s="443"/>
    </row>
    <row r="19" spans="1:112" ht="34.5" customHeight="1">
      <c r="A19" s="439" t="s">
        <v>347</v>
      </c>
      <c r="B19" s="439"/>
      <c r="C19" s="439"/>
      <c r="D19" s="439"/>
      <c r="E19" s="439"/>
      <c r="F19" s="440" t="s">
        <v>180</v>
      </c>
      <c r="G19" s="441"/>
      <c r="H19" s="441"/>
      <c r="I19" s="441"/>
      <c r="J19" s="441"/>
      <c r="K19" s="441"/>
      <c r="L19" s="441"/>
      <c r="M19" s="441"/>
      <c r="N19" s="441"/>
      <c r="O19" s="441"/>
      <c r="P19" s="441"/>
      <c r="Q19" s="441"/>
      <c r="R19" s="441"/>
      <c r="S19" s="441"/>
      <c r="T19" s="441"/>
      <c r="U19" s="441"/>
      <c r="V19" s="441"/>
      <c r="W19" s="441"/>
      <c r="X19" s="441"/>
      <c r="Y19" s="441"/>
      <c r="Z19" s="441"/>
      <c r="AA19" s="441"/>
      <c r="AB19" s="441"/>
      <c r="AC19" s="441"/>
      <c r="AD19" s="441"/>
      <c r="AE19" s="441"/>
      <c r="AF19" s="441"/>
      <c r="AG19" s="441"/>
      <c r="AH19" s="441"/>
      <c r="AI19" s="441"/>
      <c r="AJ19" s="441"/>
      <c r="AK19" s="441"/>
      <c r="AL19" s="441"/>
      <c r="AM19" s="441"/>
      <c r="AN19" s="441"/>
      <c r="AO19" s="441"/>
      <c r="AP19" s="442"/>
      <c r="AQ19" s="448" t="s">
        <v>366</v>
      </c>
      <c r="AR19" s="449"/>
      <c r="AS19" s="449"/>
      <c r="AT19" s="449"/>
      <c r="AU19" s="449"/>
      <c r="AV19" s="449"/>
      <c r="AW19" s="449"/>
      <c r="AX19" s="449"/>
      <c r="AY19" s="449"/>
      <c r="AZ19" s="450"/>
      <c r="BA19" s="448" t="s">
        <v>181</v>
      </c>
      <c r="BB19" s="449"/>
      <c r="BC19" s="449"/>
      <c r="BD19" s="449"/>
      <c r="BE19" s="449"/>
      <c r="BF19" s="449"/>
      <c r="BG19" s="449"/>
      <c r="BH19" s="449"/>
      <c r="BI19" s="449"/>
      <c r="BJ19" s="450"/>
    </row>
    <row r="20" spans="1:112" ht="47.25" customHeight="1">
      <c r="A20" s="445" t="s">
        <v>348</v>
      </c>
      <c r="B20" s="446"/>
      <c r="C20" s="446"/>
      <c r="D20" s="446"/>
      <c r="E20" s="447"/>
      <c r="F20" s="444" t="s">
        <v>217</v>
      </c>
      <c r="G20" s="444"/>
      <c r="H20" s="444"/>
      <c r="I20" s="444"/>
      <c r="J20" s="444"/>
      <c r="K20" s="444"/>
      <c r="L20" s="444"/>
      <c r="M20" s="444"/>
      <c r="N20" s="444"/>
      <c r="O20" s="444"/>
      <c r="P20" s="444"/>
      <c r="Q20" s="444"/>
      <c r="R20" s="444"/>
      <c r="S20" s="444"/>
      <c r="T20" s="444"/>
      <c r="U20" s="444"/>
      <c r="V20" s="444"/>
      <c r="W20" s="444"/>
      <c r="X20" s="444"/>
      <c r="Y20" s="444"/>
      <c r="Z20" s="444"/>
      <c r="AA20" s="444"/>
      <c r="AB20" s="444"/>
      <c r="AC20" s="444"/>
      <c r="AD20" s="444"/>
      <c r="AE20" s="444"/>
      <c r="AF20" s="444"/>
      <c r="AG20" s="444"/>
      <c r="AH20" s="444"/>
      <c r="AI20" s="444"/>
      <c r="AJ20" s="444"/>
      <c r="AK20" s="444"/>
      <c r="AL20" s="444"/>
      <c r="AM20" s="444"/>
      <c r="AN20" s="444"/>
      <c r="AO20" s="444"/>
      <c r="AP20" s="444"/>
      <c r="AQ20" s="443" t="s">
        <v>367</v>
      </c>
      <c r="AR20" s="443"/>
      <c r="AS20" s="443"/>
      <c r="AT20" s="443"/>
      <c r="AU20" s="443"/>
      <c r="AV20" s="443"/>
      <c r="AW20" s="443"/>
      <c r="AX20" s="443"/>
      <c r="AY20" s="443"/>
      <c r="AZ20" s="443"/>
      <c r="BA20" s="443" t="s">
        <v>368</v>
      </c>
      <c r="BB20" s="443"/>
      <c r="BC20" s="443"/>
      <c r="BD20" s="443"/>
      <c r="BE20" s="443"/>
      <c r="BF20" s="443"/>
      <c r="BG20" s="443"/>
      <c r="BH20" s="443"/>
      <c r="BI20" s="443"/>
      <c r="BJ20" s="443"/>
      <c r="BN20" s="59"/>
      <c r="BO20" s="59"/>
      <c r="BP20" s="59"/>
      <c r="BQ20" s="59"/>
      <c r="BR20" s="59"/>
      <c r="BS20" s="59"/>
      <c r="BT20" s="59"/>
      <c r="BU20" s="59"/>
      <c r="BV20" s="59"/>
      <c r="BW20" s="59"/>
      <c r="BX20" s="59"/>
      <c r="BY20" s="59"/>
      <c r="BZ20" s="59"/>
      <c r="CA20" s="59"/>
      <c r="CB20" s="59"/>
      <c r="CC20" s="59"/>
      <c r="CD20" s="59"/>
      <c r="CE20" s="59"/>
      <c r="CF20" s="59"/>
      <c r="CG20" s="59"/>
      <c r="CH20" s="59"/>
      <c r="CI20" s="59"/>
      <c r="CJ20" s="59"/>
      <c r="CK20" s="59"/>
      <c r="CL20" s="59"/>
      <c r="CM20" s="59"/>
      <c r="CN20" s="59"/>
      <c r="CO20" s="59"/>
      <c r="CP20" s="59"/>
      <c r="CQ20" s="59"/>
      <c r="CR20" s="59"/>
      <c r="CS20" s="59"/>
      <c r="CT20" s="59"/>
      <c r="CU20" s="59"/>
      <c r="CV20" s="59"/>
      <c r="CW20" s="59"/>
      <c r="CX20" s="59"/>
      <c r="CY20" s="59"/>
      <c r="CZ20" s="59"/>
      <c r="DA20" s="59"/>
      <c r="DB20" s="59"/>
      <c r="DC20" s="59"/>
      <c r="DD20" s="59"/>
      <c r="DE20" s="59"/>
      <c r="DF20" s="59"/>
      <c r="DG20" s="59"/>
      <c r="DH20" s="59"/>
    </row>
  </sheetData>
  <mergeCells count="41">
    <mergeCell ref="A20:E20"/>
    <mergeCell ref="F20:AP20"/>
    <mergeCell ref="AQ20:AZ20"/>
    <mergeCell ref="BA20:BJ20"/>
    <mergeCell ref="A18:E18"/>
    <mergeCell ref="F18:AP18"/>
    <mergeCell ref="AQ18:AZ18"/>
    <mergeCell ref="BA18:BJ18"/>
    <mergeCell ref="A19:E19"/>
    <mergeCell ref="F19:AP19"/>
    <mergeCell ref="AQ19:AZ19"/>
    <mergeCell ref="BA19:BJ19"/>
    <mergeCell ref="A16:E16"/>
    <mergeCell ref="F16:AP16"/>
    <mergeCell ref="AQ16:AZ16"/>
    <mergeCell ref="BA16:BJ16"/>
    <mergeCell ref="A17:E17"/>
    <mergeCell ref="F17:AP17"/>
    <mergeCell ref="AQ17:AZ17"/>
    <mergeCell ref="BA17:BJ17"/>
    <mergeCell ref="A14:E14"/>
    <mergeCell ref="F14:AP14"/>
    <mergeCell ref="AQ14:AZ14"/>
    <mergeCell ref="BA14:BJ14"/>
    <mergeCell ref="A15:E15"/>
    <mergeCell ref="F15:AP15"/>
    <mergeCell ref="AQ15:AZ15"/>
    <mergeCell ref="BA15:BJ15"/>
    <mergeCell ref="A13:E13"/>
    <mergeCell ref="F13:BJ13"/>
    <mergeCell ref="A7:BJ7"/>
    <mergeCell ref="A9:E10"/>
    <mergeCell ref="F9:AP10"/>
    <mergeCell ref="AQ9:BJ9"/>
    <mergeCell ref="AQ10:AZ10"/>
    <mergeCell ref="BA10:BJ10"/>
    <mergeCell ref="A11:E11"/>
    <mergeCell ref="F11:AP11"/>
    <mergeCell ref="AQ11:AZ11"/>
    <mergeCell ref="BA11:BJ11"/>
    <mergeCell ref="A12:BJ12"/>
  </mergeCells>
  <printOptions horizontalCentered="1"/>
  <pageMargins left="0.39370078740157483" right="0.39370078740157483" top="0.98425196850393704" bottom="0.19685039370078741" header="0.19685039370078741" footer="0.19685039370078741"/>
  <pageSetup paperSize="9" scale="120" orientation="portrait" r:id="rId1"/>
  <headerFooter alignWithMargins="0"/>
</worksheet>
</file>

<file path=xl/worksheets/sheet7.xml><?xml version="1.0" encoding="utf-8"?>
<worksheet xmlns="http://schemas.openxmlformats.org/spreadsheetml/2006/main" xmlns:r="http://schemas.openxmlformats.org/officeDocument/2006/relationships">
  <sheetPr>
    <tabColor rgb="FFFFFF00"/>
    <pageSetUpPr fitToPage="1"/>
  </sheetPr>
  <dimension ref="A1:AO43"/>
  <sheetViews>
    <sheetView view="pageBreakPreview" zoomScaleNormal="115" zoomScaleSheetLayoutView="100" workbookViewId="0">
      <selection sqref="A1:K25"/>
    </sheetView>
  </sheetViews>
  <sheetFormatPr defaultRowHeight="15.75"/>
  <cols>
    <col min="1" max="1" width="8.28515625" style="7" customWidth="1"/>
    <col min="2" max="2" width="26.85546875" style="7" customWidth="1"/>
    <col min="3" max="3" width="16.42578125" style="7" customWidth="1"/>
    <col min="4" max="4" width="15" style="7" customWidth="1"/>
    <col min="5" max="11" width="12.7109375" style="7" customWidth="1"/>
    <col min="12" max="12" width="0.28515625" style="7" hidden="1" customWidth="1"/>
    <col min="13" max="13" width="43" style="7" customWidth="1"/>
    <col min="14" max="259" width="9.140625" style="7"/>
    <col min="260" max="260" width="8.28515625" style="7" customWidth="1"/>
    <col min="261" max="261" width="26.85546875" style="7" customWidth="1"/>
    <col min="262" max="262" width="17.85546875" style="7" customWidth="1"/>
    <col min="263" max="267" width="12.7109375" style="7" customWidth="1"/>
    <col min="268" max="268" width="0" style="7" hidden="1" customWidth="1"/>
    <col min="269" max="515" width="9.140625" style="7"/>
    <col min="516" max="516" width="8.28515625" style="7" customWidth="1"/>
    <col min="517" max="517" width="26.85546875" style="7" customWidth="1"/>
    <col min="518" max="518" width="17.85546875" style="7" customWidth="1"/>
    <col min="519" max="523" width="12.7109375" style="7" customWidth="1"/>
    <col min="524" max="524" width="0" style="7" hidden="1" customWidth="1"/>
    <col min="525" max="771" width="9.140625" style="7"/>
    <col min="772" max="772" width="8.28515625" style="7" customWidth="1"/>
    <col min="773" max="773" width="26.85546875" style="7" customWidth="1"/>
    <col min="774" max="774" width="17.85546875" style="7" customWidth="1"/>
    <col min="775" max="779" width="12.7109375" style="7" customWidth="1"/>
    <col min="780" max="780" width="0" style="7" hidden="1" customWidth="1"/>
    <col min="781" max="1027" width="9.140625" style="7"/>
    <col min="1028" max="1028" width="8.28515625" style="7" customWidth="1"/>
    <col min="1029" max="1029" width="26.85546875" style="7" customWidth="1"/>
    <col min="1030" max="1030" width="17.85546875" style="7" customWidth="1"/>
    <col min="1031" max="1035" width="12.7109375" style="7" customWidth="1"/>
    <col min="1036" max="1036" width="0" style="7" hidden="1" customWidth="1"/>
    <col min="1037" max="1283" width="9.140625" style="7"/>
    <col min="1284" max="1284" width="8.28515625" style="7" customWidth="1"/>
    <col min="1285" max="1285" width="26.85546875" style="7" customWidth="1"/>
    <col min="1286" max="1286" width="17.85546875" style="7" customWidth="1"/>
    <col min="1287" max="1291" width="12.7109375" style="7" customWidth="1"/>
    <col min="1292" max="1292" width="0" style="7" hidden="1" customWidth="1"/>
    <col min="1293" max="1539" width="9.140625" style="7"/>
    <col min="1540" max="1540" width="8.28515625" style="7" customWidth="1"/>
    <col min="1541" max="1541" width="26.85546875" style="7" customWidth="1"/>
    <col min="1542" max="1542" width="17.85546875" style="7" customWidth="1"/>
    <col min="1543" max="1547" width="12.7109375" style="7" customWidth="1"/>
    <col min="1548" max="1548" width="0" style="7" hidden="1" customWidth="1"/>
    <col min="1549" max="1795" width="9.140625" style="7"/>
    <col min="1796" max="1796" width="8.28515625" style="7" customWidth="1"/>
    <col min="1797" max="1797" width="26.85546875" style="7" customWidth="1"/>
    <col min="1798" max="1798" width="17.85546875" style="7" customWidth="1"/>
    <col min="1799" max="1803" width="12.7109375" style="7" customWidth="1"/>
    <col min="1804" max="1804" width="0" style="7" hidden="1" customWidth="1"/>
    <col min="1805" max="2051" width="9.140625" style="7"/>
    <col min="2052" max="2052" width="8.28515625" style="7" customWidth="1"/>
    <col min="2053" max="2053" width="26.85546875" style="7" customWidth="1"/>
    <col min="2054" max="2054" width="17.85546875" style="7" customWidth="1"/>
    <col min="2055" max="2059" width="12.7109375" style="7" customWidth="1"/>
    <col min="2060" max="2060" width="0" style="7" hidden="1" customWidth="1"/>
    <col min="2061" max="2307" width="9.140625" style="7"/>
    <col min="2308" max="2308" width="8.28515625" style="7" customWidth="1"/>
    <col min="2309" max="2309" width="26.85546875" style="7" customWidth="1"/>
    <col min="2310" max="2310" width="17.85546875" style="7" customWidth="1"/>
    <col min="2311" max="2315" width="12.7109375" style="7" customWidth="1"/>
    <col min="2316" max="2316" width="0" style="7" hidden="1" customWidth="1"/>
    <col min="2317" max="2563" width="9.140625" style="7"/>
    <col min="2564" max="2564" width="8.28515625" style="7" customWidth="1"/>
    <col min="2565" max="2565" width="26.85546875" style="7" customWidth="1"/>
    <col min="2566" max="2566" width="17.85546875" style="7" customWidth="1"/>
    <col min="2567" max="2571" width="12.7109375" style="7" customWidth="1"/>
    <col min="2572" max="2572" width="0" style="7" hidden="1" customWidth="1"/>
    <col min="2573" max="2819" width="9.140625" style="7"/>
    <col min="2820" max="2820" width="8.28515625" style="7" customWidth="1"/>
    <col min="2821" max="2821" width="26.85546875" style="7" customWidth="1"/>
    <col min="2822" max="2822" width="17.85546875" style="7" customWidth="1"/>
    <col min="2823" max="2827" width="12.7109375" style="7" customWidth="1"/>
    <col min="2828" max="2828" width="0" style="7" hidden="1" customWidth="1"/>
    <col min="2829" max="3075" width="9.140625" style="7"/>
    <col min="3076" max="3076" width="8.28515625" style="7" customWidth="1"/>
    <col min="3077" max="3077" width="26.85546875" style="7" customWidth="1"/>
    <col min="3078" max="3078" width="17.85546875" style="7" customWidth="1"/>
    <col min="3079" max="3083" width="12.7109375" style="7" customWidth="1"/>
    <col min="3084" max="3084" width="0" style="7" hidden="1" customWidth="1"/>
    <col min="3085" max="3331" width="9.140625" style="7"/>
    <col min="3332" max="3332" width="8.28515625" style="7" customWidth="1"/>
    <col min="3333" max="3333" width="26.85546875" style="7" customWidth="1"/>
    <col min="3334" max="3334" width="17.85546875" style="7" customWidth="1"/>
    <col min="3335" max="3339" width="12.7109375" style="7" customWidth="1"/>
    <col min="3340" max="3340" width="0" style="7" hidden="1" customWidth="1"/>
    <col min="3341" max="3587" width="9.140625" style="7"/>
    <col min="3588" max="3588" width="8.28515625" style="7" customWidth="1"/>
    <col min="3589" max="3589" width="26.85546875" style="7" customWidth="1"/>
    <col min="3590" max="3590" width="17.85546875" style="7" customWidth="1"/>
    <col min="3591" max="3595" width="12.7109375" style="7" customWidth="1"/>
    <col min="3596" max="3596" width="0" style="7" hidden="1" customWidth="1"/>
    <col min="3597" max="3843" width="9.140625" style="7"/>
    <col min="3844" max="3844" width="8.28515625" style="7" customWidth="1"/>
    <col min="3845" max="3845" width="26.85546875" style="7" customWidth="1"/>
    <col min="3846" max="3846" width="17.85546875" style="7" customWidth="1"/>
    <col min="3847" max="3851" width="12.7109375" style="7" customWidth="1"/>
    <col min="3852" max="3852" width="0" style="7" hidden="1" customWidth="1"/>
    <col min="3853" max="4099" width="9.140625" style="7"/>
    <col min="4100" max="4100" width="8.28515625" style="7" customWidth="1"/>
    <col min="4101" max="4101" width="26.85546875" style="7" customWidth="1"/>
    <col min="4102" max="4102" width="17.85546875" style="7" customWidth="1"/>
    <col min="4103" max="4107" width="12.7109375" style="7" customWidth="1"/>
    <col min="4108" max="4108" width="0" style="7" hidden="1" customWidth="1"/>
    <col min="4109" max="4355" width="9.140625" style="7"/>
    <col min="4356" max="4356" width="8.28515625" style="7" customWidth="1"/>
    <col min="4357" max="4357" width="26.85546875" style="7" customWidth="1"/>
    <col min="4358" max="4358" width="17.85546875" style="7" customWidth="1"/>
    <col min="4359" max="4363" width="12.7109375" style="7" customWidth="1"/>
    <col min="4364" max="4364" width="0" style="7" hidden="1" customWidth="1"/>
    <col min="4365" max="4611" width="9.140625" style="7"/>
    <col min="4612" max="4612" width="8.28515625" style="7" customWidth="1"/>
    <col min="4613" max="4613" width="26.85546875" style="7" customWidth="1"/>
    <col min="4614" max="4614" width="17.85546875" style="7" customWidth="1"/>
    <col min="4615" max="4619" width="12.7109375" style="7" customWidth="1"/>
    <col min="4620" max="4620" width="0" style="7" hidden="1" customWidth="1"/>
    <col min="4621" max="4867" width="9.140625" style="7"/>
    <col min="4868" max="4868" width="8.28515625" style="7" customWidth="1"/>
    <col min="4869" max="4869" width="26.85546875" style="7" customWidth="1"/>
    <col min="4870" max="4870" width="17.85546875" style="7" customWidth="1"/>
    <col min="4871" max="4875" width="12.7109375" style="7" customWidth="1"/>
    <col min="4876" max="4876" width="0" style="7" hidden="1" customWidth="1"/>
    <col min="4877" max="5123" width="9.140625" style="7"/>
    <col min="5124" max="5124" width="8.28515625" style="7" customWidth="1"/>
    <col min="5125" max="5125" width="26.85546875" style="7" customWidth="1"/>
    <col min="5126" max="5126" width="17.85546875" style="7" customWidth="1"/>
    <col min="5127" max="5131" width="12.7109375" style="7" customWidth="1"/>
    <col min="5132" max="5132" width="0" style="7" hidden="1" customWidth="1"/>
    <col min="5133" max="5379" width="9.140625" style="7"/>
    <col min="5380" max="5380" width="8.28515625" style="7" customWidth="1"/>
    <col min="5381" max="5381" width="26.85546875" style="7" customWidth="1"/>
    <col min="5382" max="5382" width="17.85546875" style="7" customWidth="1"/>
    <col min="5383" max="5387" width="12.7109375" style="7" customWidth="1"/>
    <col min="5388" max="5388" width="0" style="7" hidden="1" customWidth="1"/>
    <col min="5389" max="5635" width="9.140625" style="7"/>
    <col min="5636" max="5636" width="8.28515625" style="7" customWidth="1"/>
    <col min="5637" max="5637" width="26.85546875" style="7" customWidth="1"/>
    <col min="5638" max="5638" width="17.85546875" style="7" customWidth="1"/>
    <col min="5639" max="5643" width="12.7109375" style="7" customWidth="1"/>
    <col min="5644" max="5644" width="0" style="7" hidden="1" customWidth="1"/>
    <col min="5645" max="5891" width="9.140625" style="7"/>
    <col min="5892" max="5892" width="8.28515625" style="7" customWidth="1"/>
    <col min="5893" max="5893" width="26.85546875" style="7" customWidth="1"/>
    <col min="5894" max="5894" width="17.85546875" style="7" customWidth="1"/>
    <col min="5895" max="5899" width="12.7109375" style="7" customWidth="1"/>
    <col min="5900" max="5900" width="0" style="7" hidden="1" customWidth="1"/>
    <col min="5901" max="6147" width="9.140625" style="7"/>
    <col min="6148" max="6148" width="8.28515625" style="7" customWidth="1"/>
    <col min="6149" max="6149" width="26.85546875" style="7" customWidth="1"/>
    <col min="6150" max="6150" width="17.85546875" style="7" customWidth="1"/>
    <col min="6151" max="6155" width="12.7109375" style="7" customWidth="1"/>
    <col min="6156" max="6156" width="0" style="7" hidden="1" customWidth="1"/>
    <col min="6157" max="6403" width="9.140625" style="7"/>
    <col min="6404" max="6404" width="8.28515625" style="7" customWidth="1"/>
    <col min="6405" max="6405" width="26.85546875" style="7" customWidth="1"/>
    <col min="6406" max="6406" width="17.85546875" style="7" customWidth="1"/>
    <col min="6407" max="6411" width="12.7109375" style="7" customWidth="1"/>
    <col min="6412" max="6412" width="0" style="7" hidden="1" customWidth="1"/>
    <col min="6413" max="6659" width="9.140625" style="7"/>
    <col min="6660" max="6660" width="8.28515625" style="7" customWidth="1"/>
    <col min="6661" max="6661" width="26.85546875" style="7" customWidth="1"/>
    <col min="6662" max="6662" width="17.85546875" style="7" customWidth="1"/>
    <col min="6663" max="6667" width="12.7109375" style="7" customWidth="1"/>
    <col min="6668" max="6668" width="0" style="7" hidden="1" customWidth="1"/>
    <col min="6669" max="6915" width="9.140625" style="7"/>
    <col min="6916" max="6916" width="8.28515625" style="7" customWidth="1"/>
    <col min="6917" max="6917" width="26.85546875" style="7" customWidth="1"/>
    <col min="6918" max="6918" width="17.85546875" style="7" customWidth="1"/>
    <col min="6919" max="6923" width="12.7109375" style="7" customWidth="1"/>
    <col min="6924" max="6924" width="0" style="7" hidden="1" customWidth="1"/>
    <col min="6925" max="7171" width="9.140625" style="7"/>
    <col min="7172" max="7172" width="8.28515625" style="7" customWidth="1"/>
    <col min="7173" max="7173" width="26.85546875" style="7" customWidth="1"/>
    <col min="7174" max="7174" width="17.85546875" style="7" customWidth="1"/>
    <col min="7175" max="7179" width="12.7109375" style="7" customWidth="1"/>
    <col min="7180" max="7180" width="0" style="7" hidden="1" customWidth="1"/>
    <col min="7181" max="7427" width="9.140625" style="7"/>
    <col min="7428" max="7428" width="8.28515625" style="7" customWidth="1"/>
    <col min="7429" max="7429" width="26.85546875" style="7" customWidth="1"/>
    <col min="7430" max="7430" width="17.85546875" style="7" customWidth="1"/>
    <col min="7431" max="7435" width="12.7109375" style="7" customWidth="1"/>
    <col min="7436" max="7436" width="0" style="7" hidden="1" customWidth="1"/>
    <col min="7437" max="7683" width="9.140625" style="7"/>
    <col min="7684" max="7684" width="8.28515625" style="7" customWidth="1"/>
    <col min="7685" max="7685" width="26.85546875" style="7" customWidth="1"/>
    <col min="7686" max="7686" width="17.85546875" style="7" customWidth="1"/>
    <col min="7687" max="7691" width="12.7109375" style="7" customWidth="1"/>
    <col min="7692" max="7692" width="0" style="7" hidden="1" customWidth="1"/>
    <col min="7693" max="7939" width="9.140625" style="7"/>
    <col min="7940" max="7940" width="8.28515625" style="7" customWidth="1"/>
    <col min="7941" max="7941" width="26.85546875" style="7" customWidth="1"/>
    <col min="7942" max="7942" width="17.85546875" style="7" customWidth="1"/>
    <col min="7943" max="7947" width="12.7109375" style="7" customWidth="1"/>
    <col min="7948" max="7948" width="0" style="7" hidden="1" customWidth="1"/>
    <col min="7949" max="8195" width="9.140625" style="7"/>
    <col min="8196" max="8196" width="8.28515625" style="7" customWidth="1"/>
    <col min="8197" max="8197" width="26.85546875" style="7" customWidth="1"/>
    <col min="8198" max="8198" width="17.85546875" style="7" customWidth="1"/>
    <col min="8199" max="8203" width="12.7109375" style="7" customWidth="1"/>
    <col min="8204" max="8204" width="0" style="7" hidden="1" customWidth="1"/>
    <col min="8205" max="8451" width="9.140625" style="7"/>
    <col min="8452" max="8452" width="8.28515625" style="7" customWidth="1"/>
    <col min="8453" max="8453" width="26.85546875" style="7" customWidth="1"/>
    <col min="8454" max="8454" width="17.85546875" style="7" customWidth="1"/>
    <col min="8455" max="8459" width="12.7109375" style="7" customWidth="1"/>
    <col min="8460" max="8460" width="0" style="7" hidden="1" customWidth="1"/>
    <col min="8461" max="8707" width="9.140625" style="7"/>
    <col min="8708" max="8708" width="8.28515625" style="7" customWidth="1"/>
    <col min="8709" max="8709" width="26.85546875" style="7" customWidth="1"/>
    <col min="8710" max="8710" width="17.85546875" style="7" customWidth="1"/>
    <col min="8711" max="8715" width="12.7109375" style="7" customWidth="1"/>
    <col min="8716" max="8716" width="0" style="7" hidden="1" customWidth="1"/>
    <col min="8717" max="8963" width="9.140625" style="7"/>
    <col min="8964" max="8964" width="8.28515625" style="7" customWidth="1"/>
    <col min="8965" max="8965" width="26.85546875" style="7" customWidth="1"/>
    <col min="8966" max="8966" width="17.85546875" style="7" customWidth="1"/>
    <col min="8967" max="8971" width="12.7109375" style="7" customWidth="1"/>
    <col min="8972" max="8972" width="0" style="7" hidden="1" customWidth="1"/>
    <col min="8973" max="9219" width="9.140625" style="7"/>
    <col min="9220" max="9220" width="8.28515625" style="7" customWidth="1"/>
    <col min="9221" max="9221" width="26.85546875" style="7" customWidth="1"/>
    <col min="9222" max="9222" width="17.85546875" style="7" customWidth="1"/>
    <col min="9223" max="9227" width="12.7109375" style="7" customWidth="1"/>
    <col min="9228" max="9228" width="0" style="7" hidden="1" customWidth="1"/>
    <col min="9229" max="9475" width="9.140625" style="7"/>
    <col min="9476" max="9476" width="8.28515625" style="7" customWidth="1"/>
    <col min="9477" max="9477" width="26.85546875" style="7" customWidth="1"/>
    <col min="9478" max="9478" width="17.85546875" style="7" customWidth="1"/>
    <col min="9479" max="9483" width="12.7109375" style="7" customWidth="1"/>
    <col min="9484" max="9484" width="0" style="7" hidden="1" customWidth="1"/>
    <col min="9485" max="9731" width="9.140625" style="7"/>
    <col min="9732" max="9732" width="8.28515625" style="7" customWidth="1"/>
    <col min="9733" max="9733" width="26.85546875" style="7" customWidth="1"/>
    <col min="9734" max="9734" width="17.85546875" style="7" customWidth="1"/>
    <col min="9735" max="9739" width="12.7109375" style="7" customWidth="1"/>
    <col min="9740" max="9740" width="0" style="7" hidden="1" customWidth="1"/>
    <col min="9741" max="9987" width="9.140625" style="7"/>
    <col min="9988" max="9988" width="8.28515625" style="7" customWidth="1"/>
    <col min="9989" max="9989" width="26.85546875" style="7" customWidth="1"/>
    <col min="9990" max="9990" width="17.85546875" style="7" customWidth="1"/>
    <col min="9991" max="9995" width="12.7109375" style="7" customWidth="1"/>
    <col min="9996" max="9996" width="0" style="7" hidden="1" customWidth="1"/>
    <col min="9997" max="10243" width="9.140625" style="7"/>
    <col min="10244" max="10244" width="8.28515625" style="7" customWidth="1"/>
    <col min="10245" max="10245" width="26.85546875" style="7" customWidth="1"/>
    <col min="10246" max="10246" width="17.85546875" style="7" customWidth="1"/>
    <col min="10247" max="10251" width="12.7109375" style="7" customWidth="1"/>
    <col min="10252" max="10252" width="0" style="7" hidden="1" customWidth="1"/>
    <col min="10253" max="10499" width="9.140625" style="7"/>
    <col min="10500" max="10500" width="8.28515625" style="7" customWidth="1"/>
    <col min="10501" max="10501" width="26.85546875" style="7" customWidth="1"/>
    <col min="10502" max="10502" width="17.85546875" style="7" customWidth="1"/>
    <col min="10503" max="10507" width="12.7109375" style="7" customWidth="1"/>
    <col min="10508" max="10508" width="0" style="7" hidden="1" customWidth="1"/>
    <col min="10509" max="10755" width="9.140625" style="7"/>
    <col min="10756" max="10756" width="8.28515625" style="7" customWidth="1"/>
    <col min="10757" max="10757" width="26.85546875" style="7" customWidth="1"/>
    <col min="10758" max="10758" width="17.85546875" style="7" customWidth="1"/>
    <col min="10759" max="10763" width="12.7109375" style="7" customWidth="1"/>
    <col min="10764" max="10764" width="0" style="7" hidden="1" customWidth="1"/>
    <col min="10765" max="11011" width="9.140625" style="7"/>
    <col min="11012" max="11012" width="8.28515625" style="7" customWidth="1"/>
    <col min="11013" max="11013" width="26.85546875" style="7" customWidth="1"/>
    <col min="11014" max="11014" width="17.85546875" style="7" customWidth="1"/>
    <col min="11015" max="11019" width="12.7109375" style="7" customWidth="1"/>
    <col min="11020" max="11020" width="0" style="7" hidden="1" customWidth="1"/>
    <col min="11021" max="11267" width="9.140625" style="7"/>
    <col min="11268" max="11268" width="8.28515625" style="7" customWidth="1"/>
    <col min="11269" max="11269" width="26.85546875" style="7" customWidth="1"/>
    <col min="11270" max="11270" width="17.85546875" style="7" customWidth="1"/>
    <col min="11271" max="11275" width="12.7109375" style="7" customWidth="1"/>
    <col min="11276" max="11276" width="0" style="7" hidden="1" customWidth="1"/>
    <col min="11277" max="11523" width="9.140625" style="7"/>
    <col min="11524" max="11524" width="8.28515625" style="7" customWidth="1"/>
    <col min="11525" max="11525" width="26.85546875" style="7" customWidth="1"/>
    <col min="11526" max="11526" width="17.85546875" style="7" customWidth="1"/>
    <col min="11527" max="11531" width="12.7109375" style="7" customWidth="1"/>
    <col min="11532" max="11532" width="0" style="7" hidden="1" customWidth="1"/>
    <col min="11533" max="11779" width="9.140625" style="7"/>
    <col min="11780" max="11780" width="8.28515625" style="7" customWidth="1"/>
    <col min="11781" max="11781" width="26.85546875" style="7" customWidth="1"/>
    <col min="11782" max="11782" width="17.85546875" style="7" customWidth="1"/>
    <col min="11783" max="11787" width="12.7109375" style="7" customWidth="1"/>
    <col min="11788" max="11788" width="0" style="7" hidden="1" customWidth="1"/>
    <col min="11789" max="12035" width="9.140625" style="7"/>
    <col min="12036" max="12036" width="8.28515625" style="7" customWidth="1"/>
    <col min="12037" max="12037" width="26.85546875" style="7" customWidth="1"/>
    <col min="12038" max="12038" width="17.85546875" style="7" customWidth="1"/>
    <col min="12039" max="12043" width="12.7109375" style="7" customWidth="1"/>
    <col min="12044" max="12044" width="0" style="7" hidden="1" customWidth="1"/>
    <col min="12045" max="12291" width="9.140625" style="7"/>
    <col min="12292" max="12292" width="8.28515625" style="7" customWidth="1"/>
    <col min="12293" max="12293" width="26.85546875" style="7" customWidth="1"/>
    <col min="12294" max="12294" width="17.85546875" style="7" customWidth="1"/>
    <col min="12295" max="12299" width="12.7109375" style="7" customWidth="1"/>
    <col min="12300" max="12300" width="0" style="7" hidden="1" customWidth="1"/>
    <col min="12301" max="12547" width="9.140625" style="7"/>
    <col min="12548" max="12548" width="8.28515625" style="7" customWidth="1"/>
    <col min="12549" max="12549" width="26.85546875" style="7" customWidth="1"/>
    <col min="12550" max="12550" width="17.85546875" style="7" customWidth="1"/>
    <col min="12551" max="12555" width="12.7109375" style="7" customWidth="1"/>
    <col min="12556" max="12556" width="0" style="7" hidden="1" customWidth="1"/>
    <col min="12557" max="12803" width="9.140625" style="7"/>
    <col min="12804" max="12804" width="8.28515625" style="7" customWidth="1"/>
    <col min="12805" max="12805" width="26.85546875" style="7" customWidth="1"/>
    <col min="12806" max="12806" width="17.85546875" style="7" customWidth="1"/>
    <col min="12807" max="12811" width="12.7109375" style="7" customWidth="1"/>
    <col min="12812" max="12812" width="0" style="7" hidden="1" customWidth="1"/>
    <col min="12813" max="13059" width="9.140625" style="7"/>
    <col min="13060" max="13060" width="8.28515625" style="7" customWidth="1"/>
    <col min="13061" max="13061" width="26.85546875" style="7" customWidth="1"/>
    <col min="13062" max="13062" width="17.85546875" style="7" customWidth="1"/>
    <col min="13063" max="13067" width="12.7109375" style="7" customWidth="1"/>
    <col min="13068" max="13068" width="0" style="7" hidden="1" customWidth="1"/>
    <col min="13069" max="13315" width="9.140625" style="7"/>
    <col min="13316" max="13316" width="8.28515625" style="7" customWidth="1"/>
    <col min="13317" max="13317" width="26.85546875" style="7" customWidth="1"/>
    <col min="13318" max="13318" width="17.85546875" style="7" customWidth="1"/>
    <col min="13319" max="13323" width="12.7109375" style="7" customWidth="1"/>
    <col min="13324" max="13324" width="0" style="7" hidden="1" customWidth="1"/>
    <col min="13325" max="13571" width="9.140625" style="7"/>
    <col min="13572" max="13572" width="8.28515625" style="7" customWidth="1"/>
    <col min="13573" max="13573" width="26.85546875" style="7" customWidth="1"/>
    <col min="13574" max="13574" width="17.85546875" style="7" customWidth="1"/>
    <col min="13575" max="13579" width="12.7109375" style="7" customWidth="1"/>
    <col min="13580" max="13580" width="0" style="7" hidden="1" customWidth="1"/>
    <col min="13581" max="13827" width="9.140625" style="7"/>
    <col min="13828" max="13828" width="8.28515625" style="7" customWidth="1"/>
    <col min="13829" max="13829" width="26.85546875" style="7" customWidth="1"/>
    <col min="13830" max="13830" width="17.85546875" style="7" customWidth="1"/>
    <col min="13831" max="13835" width="12.7109375" style="7" customWidth="1"/>
    <col min="13836" max="13836" width="0" style="7" hidden="1" customWidth="1"/>
    <col min="13837" max="14083" width="9.140625" style="7"/>
    <col min="14084" max="14084" width="8.28515625" style="7" customWidth="1"/>
    <col min="14085" max="14085" width="26.85546875" style="7" customWidth="1"/>
    <col min="14086" max="14086" width="17.85546875" style="7" customWidth="1"/>
    <col min="14087" max="14091" width="12.7109375" style="7" customWidth="1"/>
    <col min="14092" max="14092" width="0" style="7" hidden="1" customWidth="1"/>
    <col min="14093" max="14339" width="9.140625" style="7"/>
    <col min="14340" max="14340" width="8.28515625" style="7" customWidth="1"/>
    <col min="14341" max="14341" width="26.85546875" style="7" customWidth="1"/>
    <col min="14342" max="14342" width="17.85546875" style="7" customWidth="1"/>
    <col min="14343" max="14347" width="12.7109375" style="7" customWidth="1"/>
    <col min="14348" max="14348" width="0" style="7" hidden="1" customWidth="1"/>
    <col min="14349" max="14595" width="9.140625" style="7"/>
    <col min="14596" max="14596" width="8.28515625" style="7" customWidth="1"/>
    <col min="14597" max="14597" width="26.85546875" style="7" customWidth="1"/>
    <col min="14598" max="14598" width="17.85546875" style="7" customWidth="1"/>
    <col min="14599" max="14603" width="12.7109375" style="7" customWidth="1"/>
    <col min="14604" max="14604" width="0" style="7" hidden="1" customWidth="1"/>
    <col min="14605" max="14851" width="9.140625" style="7"/>
    <col min="14852" max="14852" width="8.28515625" style="7" customWidth="1"/>
    <col min="14853" max="14853" width="26.85546875" style="7" customWidth="1"/>
    <col min="14854" max="14854" width="17.85546875" style="7" customWidth="1"/>
    <col min="14855" max="14859" width="12.7109375" style="7" customWidth="1"/>
    <col min="14860" max="14860" width="0" style="7" hidden="1" customWidth="1"/>
    <col min="14861" max="15107" width="9.140625" style="7"/>
    <col min="15108" max="15108" width="8.28515625" style="7" customWidth="1"/>
    <col min="15109" max="15109" width="26.85546875" style="7" customWidth="1"/>
    <col min="15110" max="15110" width="17.85546875" style="7" customWidth="1"/>
    <col min="15111" max="15115" width="12.7109375" style="7" customWidth="1"/>
    <col min="15116" max="15116" width="0" style="7" hidden="1" customWidth="1"/>
    <col min="15117" max="15363" width="9.140625" style="7"/>
    <col min="15364" max="15364" width="8.28515625" style="7" customWidth="1"/>
    <col min="15365" max="15365" width="26.85546875" style="7" customWidth="1"/>
    <col min="15366" max="15366" width="17.85546875" style="7" customWidth="1"/>
    <col min="15367" max="15371" width="12.7109375" style="7" customWidth="1"/>
    <col min="15372" max="15372" width="0" style="7" hidden="1" customWidth="1"/>
    <col min="15373" max="15619" width="9.140625" style="7"/>
    <col min="15620" max="15620" width="8.28515625" style="7" customWidth="1"/>
    <col min="15621" max="15621" width="26.85546875" style="7" customWidth="1"/>
    <col min="15622" max="15622" width="17.85546875" style="7" customWidth="1"/>
    <col min="15623" max="15627" width="12.7109375" style="7" customWidth="1"/>
    <col min="15628" max="15628" width="0" style="7" hidden="1" customWidth="1"/>
    <col min="15629" max="15875" width="9.140625" style="7"/>
    <col min="15876" max="15876" width="8.28515625" style="7" customWidth="1"/>
    <col min="15877" max="15877" width="26.85546875" style="7" customWidth="1"/>
    <col min="15878" max="15878" width="17.85546875" style="7" customWidth="1"/>
    <col min="15879" max="15883" width="12.7109375" style="7" customWidth="1"/>
    <col min="15884" max="15884" width="0" style="7" hidden="1" customWidth="1"/>
    <col min="15885" max="16131" width="9.140625" style="7"/>
    <col min="16132" max="16132" width="8.28515625" style="7" customWidth="1"/>
    <col min="16133" max="16133" width="26.85546875" style="7" customWidth="1"/>
    <col min="16134" max="16134" width="17.85546875" style="7" customWidth="1"/>
    <col min="16135" max="16139" width="12.7109375" style="7" customWidth="1"/>
    <col min="16140" max="16140" width="0" style="7" hidden="1" customWidth="1"/>
    <col min="16141" max="16384" width="9.140625" style="7"/>
  </cols>
  <sheetData>
    <row r="1" spans="1:41">
      <c r="K1" s="298" t="s">
        <v>127</v>
      </c>
    </row>
    <row r="2" spans="1:41">
      <c r="K2" s="298"/>
    </row>
    <row r="3" spans="1:41">
      <c r="A3" s="23" t="s">
        <v>17</v>
      </c>
      <c r="B3" s="23"/>
      <c r="C3" s="299"/>
      <c r="D3" s="299" t="s">
        <v>144</v>
      </c>
      <c r="E3" s="299"/>
      <c r="F3" s="23"/>
      <c r="G3" s="23"/>
      <c r="H3" s="23"/>
      <c r="I3" s="23"/>
      <c r="K3" s="300" t="s">
        <v>17</v>
      </c>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row>
    <row r="4" spans="1:41">
      <c r="A4" s="23" t="s">
        <v>120</v>
      </c>
      <c r="B4" s="23"/>
      <c r="C4" s="301"/>
      <c r="D4" s="301" t="s">
        <v>145</v>
      </c>
      <c r="E4" s="301"/>
      <c r="F4" s="302"/>
      <c r="G4" s="302"/>
      <c r="H4" s="302"/>
      <c r="I4" s="302"/>
      <c r="K4" s="303" t="s">
        <v>142</v>
      </c>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row>
    <row r="5" spans="1:41">
      <c r="A5" s="23" t="s">
        <v>16</v>
      </c>
      <c r="B5" s="23"/>
      <c r="C5" s="301"/>
      <c r="D5" s="301" t="s">
        <v>146</v>
      </c>
      <c r="E5" s="301"/>
      <c r="F5" s="61"/>
      <c r="G5" s="61"/>
      <c r="H5" s="61"/>
      <c r="I5" s="61"/>
      <c r="K5" s="303" t="s">
        <v>90</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row>
    <row r="6" spans="1:41" ht="18.75" customHeight="1">
      <c r="B6" s="23"/>
      <c r="C6" s="304"/>
      <c r="D6" s="304" t="s">
        <v>147</v>
      </c>
      <c r="E6" s="304"/>
      <c r="F6" s="23"/>
      <c r="G6" s="23"/>
      <c r="H6" s="23"/>
      <c r="I6" s="23"/>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row>
    <row r="7" spans="1:41">
      <c r="A7" s="23" t="s">
        <v>128</v>
      </c>
      <c r="B7" s="23"/>
      <c r="C7" s="299"/>
      <c r="D7" s="299" t="s">
        <v>16</v>
      </c>
      <c r="E7" s="299"/>
      <c r="F7" s="23"/>
      <c r="G7" s="23"/>
      <c r="H7" s="23"/>
      <c r="I7" s="23"/>
      <c r="K7" s="235" t="s">
        <v>143</v>
      </c>
      <c r="L7" s="23"/>
      <c r="M7" s="23"/>
      <c r="N7" s="23"/>
      <c r="O7" s="23"/>
      <c r="P7" s="23"/>
      <c r="Q7" s="23"/>
      <c r="R7" s="23"/>
      <c r="S7" s="23"/>
      <c r="T7" s="23"/>
      <c r="U7" s="23"/>
      <c r="V7" s="23"/>
      <c r="W7" s="23"/>
      <c r="X7" s="23"/>
      <c r="Y7" s="23"/>
      <c r="Z7" s="23"/>
      <c r="AA7" s="23"/>
      <c r="AB7" s="23"/>
      <c r="AC7" s="23"/>
      <c r="AD7" s="23"/>
      <c r="AE7" s="23"/>
      <c r="AF7" s="23"/>
      <c r="AG7" s="23"/>
      <c r="AH7" s="23"/>
      <c r="AI7" s="23"/>
      <c r="AJ7" s="23"/>
      <c r="AK7" s="23"/>
      <c r="AL7" s="23"/>
      <c r="AM7" s="23"/>
      <c r="AN7" s="23"/>
      <c r="AO7" s="23"/>
    </row>
    <row r="8" spans="1:41" ht="12.75" customHeight="1">
      <c r="A8" s="23" t="s">
        <v>5</v>
      </c>
      <c r="C8" s="299"/>
      <c r="D8" s="299" t="s">
        <v>148</v>
      </c>
      <c r="E8" s="299"/>
      <c r="K8" s="235" t="s">
        <v>5</v>
      </c>
    </row>
    <row r="9" spans="1:41" ht="18" customHeight="1">
      <c r="C9" s="299"/>
    </row>
    <row r="10" spans="1:41" s="63" customFormat="1" ht="20.25" customHeight="1">
      <c r="A10" s="451" t="s">
        <v>129</v>
      </c>
      <c r="B10" s="451"/>
      <c r="C10" s="451"/>
      <c r="D10" s="451"/>
      <c r="E10" s="451"/>
      <c r="F10" s="451"/>
      <c r="G10" s="451"/>
      <c r="H10" s="451"/>
      <c r="I10" s="451"/>
      <c r="J10" s="451"/>
      <c r="K10" s="451"/>
      <c r="L10" s="62"/>
      <c r="N10" s="64"/>
      <c r="O10" s="64"/>
    </row>
    <row r="11" spans="1:41" s="63" customFormat="1" ht="18.75" customHeight="1">
      <c r="A11" s="452" t="s">
        <v>440</v>
      </c>
      <c r="B11" s="452"/>
      <c r="C11" s="452"/>
      <c r="D11" s="452"/>
      <c r="E11" s="452"/>
      <c r="F11" s="452"/>
      <c r="G11" s="452"/>
      <c r="H11" s="452"/>
      <c r="I11" s="452"/>
      <c r="J11" s="452"/>
      <c r="K11" s="452"/>
      <c r="L11" s="62"/>
      <c r="N11" s="64"/>
      <c r="O11" s="64"/>
    </row>
    <row r="12" spans="1:41" ht="14.25" customHeight="1">
      <c r="A12" s="2"/>
      <c r="B12" s="1"/>
      <c r="C12" s="1"/>
      <c r="D12" s="1"/>
      <c r="E12" s="1"/>
      <c r="F12" s="1"/>
      <c r="G12" s="1"/>
      <c r="H12" s="1"/>
      <c r="I12" s="1"/>
      <c r="J12" s="1"/>
      <c r="K12" s="31" t="s">
        <v>419</v>
      </c>
    </row>
    <row r="13" spans="1:41" ht="62.25" customHeight="1">
      <c r="A13" s="305" t="s">
        <v>21</v>
      </c>
      <c r="B13" s="453" t="s">
        <v>130</v>
      </c>
      <c r="C13" s="453"/>
      <c r="D13" s="305" t="s">
        <v>182</v>
      </c>
      <c r="E13" s="305" t="s">
        <v>183</v>
      </c>
      <c r="F13" s="305" t="s">
        <v>184</v>
      </c>
      <c r="G13" s="305" t="s">
        <v>185</v>
      </c>
      <c r="H13" s="305" t="s">
        <v>186</v>
      </c>
      <c r="I13" s="305" t="s">
        <v>187</v>
      </c>
      <c r="J13" s="305" t="s">
        <v>418</v>
      </c>
      <c r="K13" s="305" t="s">
        <v>131</v>
      </c>
    </row>
    <row r="14" spans="1:41" ht="28.5" hidden="1" customHeight="1">
      <c r="A14" s="306"/>
      <c r="B14" s="457" t="s">
        <v>423</v>
      </c>
      <c r="C14" s="458"/>
      <c r="D14" s="306">
        <f>25452.62/1000</f>
        <v>25.45262</v>
      </c>
      <c r="E14" s="306">
        <f>26572.54/1000</f>
        <v>26.57254</v>
      </c>
      <c r="F14" s="306">
        <f>27343.14/1000</f>
        <v>27.343139999999998</v>
      </c>
      <c r="G14" s="306">
        <f>28163.43/1000</f>
        <v>28.163430000000002</v>
      </c>
      <c r="H14" s="306">
        <f>28923.84/1000</f>
        <v>28.923839999999998</v>
      </c>
      <c r="I14" s="306">
        <f>29762.63/1000</f>
        <v>29.762630000000001</v>
      </c>
      <c r="J14" s="306">
        <f>30655.51/1000</f>
        <v>30.65551</v>
      </c>
      <c r="K14" s="306">
        <f>SUM(D14:J14)</f>
        <v>196.87371000000002</v>
      </c>
    </row>
    <row r="15" spans="1:41" ht="31.5" customHeight="1">
      <c r="A15" s="307" t="s">
        <v>79</v>
      </c>
      <c r="B15" s="454" t="s">
        <v>132</v>
      </c>
      <c r="C15" s="455"/>
      <c r="D15" s="308">
        <f t="shared" ref="D15:J15" si="0">D16+D21+D22+D25</f>
        <v>21.570016949152542</v>
      </c>
      <c r="E15" s="308">
        <f t="shared" si="0"/>
        <v>22.519101694915257</v>
      </c>
      <c r="F15" s="308">
        <f t="shared" si="0"/>
        <v>23.172152542372881</v>
      </c>
      <c r="G15" s="308">
        <f t="shared" si="0"/>
        <v>23.867313559322035</v>
      </c>
      <c r="H15" s="308">
        <f t="shared" si="0"/>
        <v>24.511728813559323</v>
      </c>
      <c r="I15" s="308">
        <f t="shared" si="0"/>
        <v>25.222567796610171</v>
      </c>
      <c r="J15" s="308">
        <f t="shared" si="0"/>
        <v>25.979245762711866</v>
      </c>
      <c r="K15" s="309">
        <f>SUM(D15:J15)</f>
        <v>166.84212711864407</v>
      </c>
      <c r="L15" s="9"/>
      <c r="M15" s="9"/>
      <c r="N15" s="9"/>
      <c r="O15" s="9"/>
      <c r="P15" s="9"/>
      <c r="Q15" s="9"/>
    </row>
    <row r="16" spans="1:41" ht="31.5" customHeight="1">
      <c r="A16" s="310" t="s">
        <v>133</v>
      </c>
      <c r="B16" s="456" t="s">
        <v>15</v>
      </c>
      <c r="C16" s="456"/>
      <c r="D16" s="311">
        <v>9.2487399999999997</v>
      </c>
      <c r="E16" s="311">
        <v>9.4947400000000002</v>
      </c>
      <c r="F16" s="311">
        <v>9.7484699999999993</v>
      </c>
      <c r="G16" s="311">
        <v>10.010199999999999</v>
      </c>
      <c r="H16" s="311">
        <v>10.280200000000001</v>
      </c>
      <c r="I16" s="311">
        <v>10.558759999999999</v>
      </c>
      <c r="J16" s="311">
        <v>10.846170000000001</v>
      </c>
      <c r="K16" s="309">
        <f t="shared" ref="K16:K25" si="1">SUM(D16:J16)</f>
        <v>70.187279999999987</v>
      </c>
      <c r="L16" s="9"/>
      <c r="M16" s="9"/>
      <c r="N16" s="9"/>
      <c r="O16" s="9"/>
      <c r="P16" s="9"/>
      <c r="Q16" s="9"/>
    </row>
    <row r="17" spans="1:41" ht="31.5" customHeight="1">
      <c r="A17" s="312" t="s">
        <v>134</v>
      </c>
      <c r="B17" s="462" t="s">
        <v>28</v>
      </c>
      <c r="C17" s="462"/>
      <c r="D17" s="313">
        <f>SUM(D16)</f>
        <v>9.2487399999999997</v>
      </c>
      <c r="E17" s="313">
        <f t="shared" ref="E17:J17" si="2">SUM(E16)</f>
        <v>9.4947400000000002</v>
      </c>
      <c r="F17" s="313">
        <f t="shared" si="2"/>
        <v>9.7484699999999993</v>
      </c>
      <c r="G17" s="313">
        <f t="shared" si="2"/>
        <v>10.010199999999999</v>
      </c>
      <c r="H17" s="313">
        <f t="shared" si="2"/>
        <v>10.280200000000001</v>
      </c>
      <c r="I17" s="313">
        <f t="shared" si="2"/>
        <v>10.558759999999999</v>
      </c>
      <c r="J17" s="313">
        <f t="shared" si="2"/>
        <v>10.846170000000001</v>
      </c>
      <c r="K17" s="314">
        <f>SUM(D17:J17)</f>
        <v>70.187279999999987</v>
      </c>
      <c r="L17" s="9"/>
      <c r="M17" s="461" t="s">
        <v>323</v>
      </c>
      <c r="N17" s="9"/>
      <c r="O17" s="9"/>
      <c r="P17" s="9"/>
      <c r="Q17" s="9"/>
    </row>
    <row r="18" spans="1:41" ht="31.5" customHeight="1">
      <c r="A18" s="312" t="s">
        <v>135</v>
      </c>
      <c r="B18" s="462" t="s">
        <v>30</v>
      </c>
      <c r="C18" s="462"/>
      <c r="D18" s="315">
        <v>0</v>
      </c>
      <c r="E18" s="315">
        <v>0</v>
      </c>
      <c r="F18" s="315">
        <v>0</v>
      </c>
      <c r="G18" s="315">
        <v>0</v>
      </c>
      <c r="H18" s="315">
        <v>0</v>
      </c>
      <c r="I18" s="315">
        <v>0</v>
      </c>
      <c r="J18" s="315">
        <v>0</v>
      </c>
      <c r="K18" s="316">
        <f t="shared" si="1"/>
        <v>0</v>
      </c>
      <c r="L18" s="9"/>
      <c r="M18" s="461"/>
      <c r="N18" s="9"/>
      <c r="O18" s="9"/>
      <c r="P18" s="9"/>
      <c r="Q18" s="9"/>
    </row>
    <row r="19" spans="1:41" ht="31.5" customHeight="1">
      <c r="A19" s="312" t="s">
        <v>276</v>
      </c>
      <c r="B19" s="463" t="s">
        <v>136</v>
      </c>
      <c r="C19" s="464"/>
      <c r="D19" s="315">
        <v>0</v>
      </c>
      <c r="E19" s="315">
        <v>0</v>
      </c>
      <c r="F19" s="315">
        <v>0</v>
      </c>
      <c r="G19" s="315">
        <v>0</v>
      </c>
      <c r="H19" s="315">
        <v>0</v>
      </c>
      <c r="I19" s="315">
        <v>0</v>
      </c>
      <c r="J19" s="315">
        <v>0</v>
      </c>
      <c r="K19" s="316">
        <f t="shared" si="1"/>
        <v>0</v>
      </c>
      <c r="L19" s="11"/>
      <c r="M19" s="461"/>
      <c r="N19" s="11"/>
      <c r="O19" s="11"/>
      <c r="P19" s="9"/>
      <c r="Q19" s="9"/>
    </row>
    <row r="20" spans="1:41" ht="31.5" hidden="1" customHeight="1">
      <c r="A20" s="310" t="s">
        <v>137</v>
      </c>
      <c r="B20" s="456" t="s">
        <v>36</v>
      </c>
      <c r="C20" s="456"/>
      <c r="D20" s="317">
        <v>0</v>
      </c>
      <c r="E20" s="317">
        <v>0</v>
      </c>
      <c r="F20" s="317">
        <v>0</v>
      </c>
      <c r="G20" s="317">
        <v>0</v>
      </c>
      <c r="H20" s="317">
        <v>0</v>
      </c>
      <c r="I20" s="317">
        <v>0</v>
      </c>
      <c r="J20" s="317">
        <v>0</v>
      </c>
      <c r="K20" s="318">
        <f t="shared" si="1"/>
        <v>0</v>
      </c>
      <c r="L20" s="9"/>
      <c r="M20" s="9"/>
      <c r="N20" s="9"/>
      <c r="O20" s="9"/>
      <c r="P20" s="9"/>
      <c r="Q20" s="9"/>
    </row>
    <row r="21" spans="1:41" ht="31.5" customHeight="1">
      <c r="A21" s="310" t="s">
        <v>139</v>
      </c>
      <c r="B21" s="459" t="s">
        <v>138</v>
      </c>
      <c r="C21" s="460"/>
      <c r="D21" s="317">
        <v>0</v>
      </c>
      <c r="E21" s="317">
        <v>0</v>
      </c>
      <c r="F21" s="317">
        <v>0</v>
      </c>
      <c r="G21" s="317">
        <v>0</v>
      </c>
      <c r="H21" s="317">
        <v>0</v>
      </c>
      <c r="I21" s="317">
        <v>0</v>
      </c>
      <c r="J21" s="317">
        <v>0</v>
      </c>
      <c r="K21" s="318">
        <f t="shared" si="1"/>
        <v>0</v>
      </c>
      <c r="L21" s="9"/>
      <c r="M21" s="9"/>
      <c r="N21" s="9"/>
      <c r="O21" s="9"/>
      <c r="P21" s="9"/>
      <c r="Q21" s="9"/>
    </row>
    <row r="22" spans="1:41" ht="31.5" customHeight="1">
      <c r="A22" s="310" t="s">
        <v>140</v>
      </c>
      <c r="B22" s="459" t="s">
        <v>420</v>
      </c>
      <c r="C22" s="460"/>
      <c r="D22" s="311">
        <f>SUM(D14/1.18-D16)</f>
        <v>12.321276949152542</v>
      </c>
      <c r="E22" s="311">
        <f t="shared" ref="E22:J22" si="3">SUM(E14/1.18-E16)</f>
        <v>13.024361694915257</v>
      </c>
      <c r="F22" s="311">
        <f t="shared" si="3"/>
        <v>13.423682542372882</v>
      </c>
      <c r="G22" s="311">
        <f t="shared" si="3"/>
        <v>13.857113559322036</v>
      </c>
      <c r="H22" s="311">
        <f t="shared" si="3"/>
        <v>14.231528813559322</v>
      </c>
      <c r="I22" s="311">
        <f t="shared" si="3"/>
        <v>14.663807796610172</v>
      </c>
      <c r="J22" s="311">
        <f t="shared" si="3"/>
        <v>15.133075762711865</v>
      </c>
      <c r="K22" s="309">
        <f t="shared" si="1"/>
        <v>96.654847118644071</v>
      </c>
      <c r="L22" s="9"/>
      <c r="M22" s="9"/>
      <c r="N22" s="9"/>
      <c r="O22" s="9"/>
      <c r="P22" s="9"/>
      <c r="Q22" s="9"/>
    </row>
    <row r="23" spans="1:41" ht="31.5" customHeight="1">
      <c r="A23" s="312" t="s">
        <v>424</v>
      </c>
      <c r="B23" s="463" t="s">
        <v>421</v>
      </c>
      <c r="C23" s="465"/>
      <c r="D23" s="313">
        <f>SUM(D22*30%)</f>
        <v>3.6963830847457624</v>
      </c>
      <c r="E23" s="313">
        <f t="shared" ref="E23:J23" si="4">SUM(E22*30%)</f>
        <v>3.9073085084745767</v>
      </c>
      <c r="F23" s="313">
        <f t="shared" si="4"/>
        <v>4.0271047627118648</v>
      </c>
      <c r="G23" s="313">
        <f t="shared" si="4"/>
        <v>4.1571340677966102</v>
      </c>
      <c r="H23" s="313">
        <f t="shared" si="4"/>
        <v>4.2694586440677966</v>
      </c>
      <c r="I23" s="313">
        <f t="shared" si="4"/>
        <v>4.3991423389830517</v>
      </c>
      <c r="J23" s="313">
        <f t="shared" si="4"/>
        <v>4.5399227288135595</v>
      </c>
      <c r="K23" s="309">
        <f t="shared" si="1"/>
        <v>28.996454135593225</v>
      </c>
      <c r="L23" s="9"/>
      <c r="M23" s="9"/>
      <c r="N23" s="9"/>
      <c r="O23" s="9"/>
      <c r="P23" s="9"/>
      <c r="Q23" s="9"/>
    </row>
    <row r="24" spans="1:41" ht="31.5" customHeight="1">
      <c r="A24" s="312" t="s">
        <v>425</v>
      </c>
      <c r="B24" s="463" t="s">
        <v>422</v>
      </c>
      <c r="C24" s="465"/>
      <c r="D24" s="313">
        <f t="shared" ref="D24:J24" si="5">SUM(D22-D23)</f>
        <v>8.6248938644067792</v>
      </c>
      <c r="E24" s="313">
        <f t="shared" si="5"/>
        <v>9.1170531864406801</v>
      </c>
      <c r="F24" s="313">
        <f t="shared" si="5"/>
        <v>9.3965777796610173</v>
      </c>
      <c r="G24" s="313">
        <f t="shared" si="5"/>
        <v>9.6999794915254256</v>
      </c>
      <c r="H24" s="313">
        <f t="shared" si="5"/>
        <v>9.9620701694915255</v>
      </c>
      <c r="I24" s="313">
        <f t="shared" si="5"/>
        <v>10.264665457627121</v>
      </c>
      <c r="J24" s="313">
        <f t="shared" si="5"/>
        <v>10.593153033898306</v>
      </c>
      <c r="K24" s="309">
        <f t="shared" si="1"/>
        <v>67.658392983050845</v>
      </c>
      <c r="L24" s="9"/>
      <c r="M24" s="9"/>
      <c r="N24" s="9"/>
      <c r="O24" s="9"/>
      <c r="P24" s="9"/>
      <c r="Q24" s="9"/>
    </row>
    <row r="25" spans="1:41" ht="31.5" customHeight="1">
      <c r="A25" s="310" t="s">
        <v>426</v>
      </c>
      <c r="B25" s="459" t="s">
        <v>141</v>
      </c>
      <c r="C25" s="460"/>
      <c r="D25" s="317">
        <v>0</v>
      </c>
      <c r="E25" s="317">
        <v>0</v>
      </c>
      <c r="F25" s="317">
        <v>0</v>
      </c>
      <c r="G25" s="317">
        <v>0</v>
      </c>
      <c r="H25" s="317">
        <v>0</v>
      </c>
      <c r="I25" s="317">
        <v>0</v>
      </c>
      <c r="J25" s="317">
        <v>0</v>
      </c>
      <c r="K25" s="318">
        <f t="shared" si="1"/>
        <v>0</v>
      </c>
      <c r="L25" s="9"/>
      <c r="M25" s="9"/>
      <c r="N25" s="9"/>
      <c r="O25" s="9"/>
      <c r="P25" s="9"/>
      <c r="Q25" s="9"/>
    </row>
    <row r="26" spans="1:41">
      <c r="A26" s="23"/>
      <c r="B26" s="23"/>
      <c r="C26" s="61"/>
      <c r="D26" s="61"/>
      <c r="E26" s="65"/>
      <c r="F26" s="65"/>
      <c r="G26" s="65"/>
      <c r="H26" s="65"/>
      <c r="I26" s="65"/>
      <c r="J26" s="66"/>
      <c r="K26" s="66"/>
      <c r="L26" s="66"/>
      <c r="M26" s="66"/>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row>
    <row r="27" spans="1:41">
      <c r="A27" s="23"/>
      <c r="B27" s="23"/>
      <c r="C27" s="23"/>
      <c r="D27" s="23"/>
      <c r="E27" s="33"/>
      <c r="F27" s="33"/>
      <c r="G27" s="33"/>
      <c r="H27" s="33"/>
      <c r="I27" s="33"/>
      <c r="J27" s="33"/>
      <c r="K27" s="33"/>
      <c r="L27" s="33"/>
      <c r="M27" s="3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row>
    <row r="28" spans="1:41">
      <c r="A28" s="23"/>
      <c r="B28" s="23"/>
      <c r="C28" s="23"/>
      <c r="D28" s="23"/>
      <c r="E28" s="33"/>
      <c r="F28" s="33"/>
      <c r="G28" s="33"/>
      <c r="H28" s="33"/>
      <c r="I28" s="33"/>
      <c r="J28" s="33"/>
      <c r="K28" s="33"/>
      <c r="L28" s="33"/>
      <c r="M28" s="3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row>
    <row r="29" spans="1:41">
      <c r="A29" s="15"/>
      <c r="B29" s="67"/>
      <c r="C29" s="67"/>
      <c r="D29" s="67"/>
      <c r="E29" s="13"/>
      <c r="F29" s="13"/>
      <c r="G29" s="13"/>
      <c r="H29" s="13"/>
      <c r="I29" s="13"/>
      <c r="J29" s="13"/>
      <c r="K29" s="13"/>
      <c r="L29" s="13"/>
      <c r="M29" s="13"/>
      <c r="N29" s="12"/>
      <c r="O29" s="12"/>
      <c r="P29" s="12"/>
      <c r="Q29" s="12"/>
      <c r="R29" s="14"/>
    </row>
    <row r="30" spans="1:41">
      <c r="A30" s="15"/>
      <c r="B30" s="14"/>
      <c r="C30" s="14"/>
      <c r="D30" s="14"/>
      <c r="E30" s="13"/>
      <c r="F30" s="13"/>
      <c r="G30" s="13"/>
      <c r="H30" s="13"/>
      <c r="I30" s="13"/>
      <c r="J30" s="13"/>
      <c r="K30" s="13"/>
      <c r="L30" s="13"/>
      <c r="M30" s="13"/>
      <c r="N30" s="12"/>
      <c r="O30" s="12"/>
      <c r="P30" s="12"/>
      <c r="Q30" s="12"/>
      <c r="R30" s="14"/>
    </row>
    <row r="31" spans="1:41">
      <c r="A31" s="15"/>
      <c r="B31" s="14"/>
      <c r="C31" s="14"/>
      <c r="D31" s="14"/>
      <c r="E31" s="13"/>
      <c r="F31" s="13"/>
      <c r="G31" s="13"/>
      <c r="H31" s="13"/>
      <c r="I31" s="13"/>
      <c r="J31" s="13"/>
      <c r="K31" s="13"/>
      <c r="L31" s="13"/>
      <c r="M31" s="13"/>
      <c r="N31" s="12"/>
      <c r="O31" s="12"/>
      <c r="P31" s="12"/>
      <c r="Q31" s="12"/>
      <c r="R31" s="14"/>
    </row>
    <row r="32" spans="1:41">
      <c r="A32" s="15"/>
      <c r="B32" s="14"/>
      <c r="C32" s="14"/>
      <c r="D32" s="14"/>
      <c r="E32" s="13"/>
      <c r="F32" s="13"/>
      <c r="G32" s="13"/>
      <c r="H32" s="13"/>
      <c r="I32" s="13"/>
      <c r="J32" s="13"/>
      <c r="K32" s="13"/>
      <c r="L32" s="13"/>
      <c r="M32" s="13"/>
      <c r="N32" s="12"/>
      <c r="O32" s="12"/>
      <c r="P32" s="12"/>
      <c r="Q32" s="12"/>
      <c r="R32" s="14"/>
    </row>
    <row r="33" spans="1:18">
      <c r="A33" s="15"/>
      <c r="B33" s="14"/>
      <c r="C33" s="14"/>
      <c r="D33" s="14"/>
      <c r="E33" s="13"/>
      <c r="F33" s="13"/>
      <c r="G33" s="13"/>
      <c r="H33" s="13"/>
      <c r="I33" s="13"/>
      <c r="J33" s="13"/>
      <c r="K33" s="13"/>
      <c r="L33" s="13"/>
      <c r="M33" s="13"/>
      <c r="N33" s="12"/>
      <c r="O33" s="12"/>
      <c r="P33" s="12"/>
      <c r="Q33" s="12"/>
      <c r="R33" s="14"/>
    </row>
    <row r="34" spans="1:18">
      <c r="A34" s="15"/>
      <c r="B34" s="14"/>
      <c r="C34" s="14"/>
      <c r="D34" s="14"/>
      <c r="E34" s="13"/>
      <c r="F34" s="13"/>
      <c r="G34" s="13"/>
      <c r="H34" s="13"/>
      <c r="I34" s="13"/>
      <c r="J34" s="13"/>
      <c r="K34" s="13"/>
      <c r="L34" s="13"/>
      <c r="M34" s="13"/>
      <c r="N34" s="12"/>
      <c r="O34" s="12"/>
      <c r="P34" s="12"/>
      <c r="Q34" s="12"/>
      <c r="R34" s="14"/>
    </row>
    <row r="35" spans="1:18">
      <c r="A35" s="15"/>
      <c r="B35" s="14"/>
      <c r="C35" s="14"/>
      <c r="D35" s="14"/>
      <c r="E35" s="13"/>
      <c r="F35" s="13"/>
      <c r="G35" s="13"/>
      <c r="H35" s="13"/>
      <c r="I35" s="13"/>
      <c r="J35" s="13"/>
      <c r="K35" s="13"/>
      <c r="L35" s="13"/>
      <c r="M35" s="13"/>
      <c r="N35" s="12"/>
      <c r="O35" s="12"/>
      <c r="P35" s="12"/>
      <c r="Q35" s="12"/>
      <c r="R35" s="14"/>
    </row>
    <row r="36" spans="1:18">
      <c r="A36" s="15"/>
      <c r="B36" s="14"/>
      <c r="C36" s="14"/>
      <c r="D36" s="14"/>
      <c r="E36" s="13"/>
      <c r="F36" s="13"/>
      <c r="G36" s="13"/>
      <c r="H36" s="13"/>
      <c r="I36" s="13"/>
      <c r="J36" s="13"/>
      <c r="K36" s="13"/>
      <c r="L36" s="13"/>
      <c r="M36" s="13"/>
      <c r="N36" s="12"/>
      <c r="O36" s="12"/>
      <c r="P36" s="12"/>
      <c r="Q36" s="12"/>
      <c r="R36" s="14"/>
    </row>
    <row r="37" spans="1:18">
      <c r="A37" s="15"/>
      <c r="B37" s="14"/>
      <c r="C37" s="14"/>
      <c r="D37" s="14"/>
      <c r="E37" s="13"/>
      <c r="F37" s="13"/>
      <c r="G37" s="13"/>
      <c r="H37" s="13"/>
      <c r="I37" s="13"/>
      <c r="J37" s="13"/>
      <c r="K37" s="13"/>
      <c r="L37" s="13"/>
      <c r="M37" s="13"/>
      <c r="N37" s="12"/>
      <c r="O37" s="12"/>
      <c r="P37" s="12"/>
      <c r="Q37" s="12"/>
      <c r="R37" s="14"/>
    </row>
    <row r="38" spans="1:18">
      <c r="A38" s="15"/>
      <c r="B38" s="14"/>
      <c r="C38" s="14"/>
      <c r="D38" s="14"/>
      <c r="E38" s="13"/>
      <c r="F38" s="13"/>
      <c r="G38" s="13"/>
      <c r="H38" s="13"/>
      <c r="I38" s="13"/>
      <c r="J38" s="13"/>
      <c r="K38" s="13"/>
      <c r="L38" s="13"/>
      <c r="M38" s="13"/>
      <c r="N38" s="12"/>
      <c r="O38" s="12"/>
      <c r="P38" s="12"/>
      <c r="Q38" s="12"/>
      <c r="R38" s="14"/>
    </row>
    <row r="39" spans="1:18">
      <c r="A39" s="15"/>
      <c r="B39" s="14"/>
      <c r="C39" s="14"/>
      <c r="D39" s="14"/>
      <c r="E39" s="13"/>
      <c r="F39" s="13"/>
      <c r="G39" s="13"/>
      <c r="H39" s="13"/>
      <c r="I39" s="13"/>
      <c r="J39" s="13"/>
      <c r="K39" s="13"/>
      <c r="L39" s="13"/>
      <c r="M39" s="13"/>
      <c r="N39" s="14"/>
      <c r="O39" s="14"/>
      <c r="P39" s="14"/>
      <c r="Q39" s="14"/>
      <c r="R39" s="14"/>
    </row>
    <row r="40" spans="1:18">
      <c r="A40" s="14"/>
      <c r="B40" s="14"/>
      <c r="C40" s="14"/>
      <c r="D40" s="14"/>
      <c r="E40" s="14"/>
      <c r="F40" s="14"/>
      <c r="G40" s="14"/>
      <c r="H40" s="14"/>
      <c r="I40" s="14"/>
      <c r="J40" s="14"/>
      <c r="K40" s="14"/>
      <c r="L40" s="14"/>
      <c r="M40" s="14"/>
      <c r="N40" s="14"/>
      <c r="O40" s="14"/>
      <c r="P40" s="14"/>
      <c r="Q40" s="14"/>
      <c r="R40" s="14"/>
    </row>
    <row r="41" spans="1:18">
      <c r="B41" s="14"/>
      <c r="C41" s="14"/>
      <c r="D41" s="14"/>
      <c r="E41" s="14"/>
      <c r="F41" s="14"/>
      <c r="G41" s="14"/>
      <c r="H41" s="14"/>
      <c r="I41" s="14"/>
      <c r="J41" s="14"/>
      <c r="K41" s="14"/>
      <c r="L41" s="14"/>
      <c r="M41" s="14"/>
      <c r="N41" s="14"/>
      <c r="O41" s="14"/>
      <c r="P41" s="14"/>
      <c r="Q41" s="14"/>
      <c r="R41" s="14"/>
    </row>
    <row r="42" spans="1:18">
      <c r="B42" s="14"/>
      <c r="C42" s="14"/>
      <c r="D42" s="14"/>
      <c r="E42" s="14"/>
      <c r="F42" s="14"/>
      <c r="G42" s="14"/>
      <c r="H42" s="14"/>
      <c r="I42" s="14"/>
      <c r="J42" s="14"/>
      <c r="K42" s="14"/>
      <c r="L42" s="14"/>
      <c r="M42" s="14"/>
      <c r="N42" s="14"/>
      <c r="O42" s="14"/>
      <c r="P42" s="14"/>
      <c r="Q42" s="14"/>
      <c r="R42" s="14"/>
    </row>
    <row r="43" spans="1:18">
      <c r="B43" s="14"/>
      <c r="C43" s="14"/>
      <c r="D43" s="14"/>
      <c r="E43" s="14"/>
      <c r="F43" s="14"/>
      <c r="G43" s="14"/>
      <c r="H43" s="14"/>
      <c r="I43" s="14"/>
      <c r="J43" s="14"/>
      <c r="K43" s="14"/>
      <c r="L43" s="14"/>
      <c r="M43" s="14"/>
      <c r="N43" s="14"/>
      <c r="O43" s="14"/>
      <c r="P43" s="14"/>
      <c r="Q43" s="14"/>
      <c r="R43" s="14"/>
    </row>
  </sheetData>
  <mergeCells count="16">
    <mergeCell ref="B25:C25"/>
    <mergeCell ref="M17:M19"/>
    <mergeCell ref="B18:C18"/>
    <mergeCell ref="B19:C19"/>
    <mergeCell ref="B20:C20"/>
    <mergeCell ref="B21:C21"/>
    <mergeCell ref="B22:C22"/>
    <mergeCell ref="B17:C17"/>
    <mergeCell ref="B23:C23"/>
    <mergeCell ref="B24:C24"/>
    <mergeCell ref="A10:K10"/>
    <mergeCell ref="A11:K11"/>
    <mergeCell ref="B13:C13"/>
    <mergeCell ref="B15:C15"/>
    <mergeCell ref="B16:C16"/>
    <mergeCell ref="B14:C14"/>
  </mergeCells>
  <printOptions horizontalCentered="1"/>
  <pageMargins left="0.31496062992125984" right="0.31496062992125984" top="0.78740157480314965" bottom="0.74803149606299213" header="0.31496062992125984" footer="0.31496062992125984"/>
  <pageSetup paperSize="9" scale="87" orientation="landscape" r:id="rId1"/>
</worksheet>
</file>

<file path=xl/worksheets/sheet8.xml><?xml version="1.0" encoding="utf-8"?>
<worksheet xmlns="http://schemas.openxmlformats.org/spreadsheetml/2006/main" xmlns:r="http://schemas.openxmlformats.org/officeDocument/2006/relationships">
  <sheetPr>
    <tabColor rgb="FF00B0F0"/>
    <pageSetUpPr fitToPage="1"/>
  </sheetPr>
  <dimension ref="A1:Z53"/>
  <sheetViews>
    <sheetView zoomScale="90" zoomScaleNormal="90" zoomScaleSheetLayoutView="75" workbookViewId="0">
      <selection activeCell="U18" sqref="U18"/>
    </sheetView>
  </sheetViews>
  <sheetFormatPr defaultColWidth="0.85546875" defaultRowHeight="15"/>
  <cols>
    <col min="1" max="1" width="9.85546875" style="90" customWidth="1"/>
    <col min="2" max="2" width="81.85546875" style="106" customWidth="1"/>
    <col min="3" max="3" width="12.7109375" style="90" customWidth="1"/>
    <col min="4" max="9" width="12.7109375" style="90" hidden="1" customWidth="1"/>
    <col min="10" max="11" width="12.42578125" style="90" hidden="1" customWidth="1"/>
    <col min="12" max="12" width="14.5703125" style="90" customWidth="1"/>
    <col min="13" max="13" width="12.28515625" style="90" hidden="1" customWidth="1"/>
    <col min="14" max="14" width="14" style="90" hidden="1" customWidth="1"/>
    <col min="15" max="15" width="14.5703125" style="90" customWidth="1"/>
    <col min="16" max="16" width="14.5703125" style="90" hidden="1" customWidth="1"/>
    <col min="17" max="22" width="14.5703125" style="90" customWidth="1"/>
    <col min="23" max="23" width="10.28515625" style="90" customWidth="1"/>
    <col min="24" max="24" width="12.85546875" style="90" customWidth="1"/>
    <col min="25" max="25" width="9.140625" style="90" customWidth="1"/>
    <col min="26" max="26" width="9.7109375" style="90" customWidth="1"/>
    <col min="27" max="27" width="9.28515625" style="90" customWidth="1"/>
    <col min="28" max="28" width="9.42578125" style="90" customWidth="1"/>
    <col min="29" max="29" width="10.5703125" style="90" customWidth="1"/>
    <col min="30" max="30" width="12.42578125" style="90" customWidth="1"/>
    <col min="31" max="31" width="14.5703125" style="90" customWidth="1"/>
    <col min="32" max="32" width="12.28515625" style="90" customWidth="1"/>
    <col min="33" max="33" width="25.85546875" style="90" customWidth="1"/>
    <col min="34" max="265" width="0.85546875" style="90"/>
    <col min="266" max="266" width="9.85546875" style="90" customWidth="1"/>
    <col min="267" max="267" width="81.85546875" style="90" customWidth="1"/>
    <col min="268" max="268" width="12.7109375" style="90" customWidth="1"/>
    <col min="269" max="269" width="12.42578125" style="90" customWidth="1"/>
    <col min="270" max="270" width="14.5703125" style="90" customWidth="1"/>
    <col min="271" max="271" width="12.28515625" style="90" customWidth="1"/>
    <col min="272" max="272" width="38.140625" style="90" customWidth="1"/>
    <col min="273" max="273" width="46.85546875" style="90" customWidth="1"/>
    <col min="274" max="276" width="12.7109375" style="90" customWidth="1"/>
    <col min="277" max="277" width="9.28515625" style="90" customWidth="1"/>
    <col min="278" max="278" width="13.5703125" style="90" customWidth="1"/>
    <col min="279" max="279" width="10.28515625" style="90" customWidth="1"/>
    <col min="280" max="280" width="12.85546875" style="90" customWidth="1"/>
    <col min="281" max="281" width="9.140625" style="90" customWidth="1"/>
    <col min="282" max="282" width="9.7109375" style="90" customWidth="1"/>
    <col min="283" max="283" width="9.28515625" style="90" customWidth="1"/>
    <col min="284" max="284" width="9.42578125" style="90" customWidth="1"/>
    <col min="285" max="285" width="10.5703125" style="90" customWidth="1"/>
    <col min="286" max="286" width="12.42578125" style="90" customWidth="1"/>
    <col min="287" max="287" width="14.5703125" style="90" customWidth="1"/>
    <col min="288" max="288" width="12.28515625" style="90" customWidth="1"/>
    <col min="289" max="289" width="25.85546875" style="90" customWidth="1"/>
    <col min="290" max="521" width="0.85546875" style="90"/>
    <col min="522" max="522" width="9.85546875" style="90" customWidth="1"/>
    <col min="523" max="523" width="81.85546875" style="90" customWidth="1"/>
    <col min="524" max="524" width="12.7109375" style="90" customWidth="1"/>
    <col min="525" max="525" width="12.42578125" style="90" customWidth="1"/>
    <col min="526" max="526" width="14.5703125" style="90" customWidth="1"/>
    <col min="527" max="527" width="12.28515625" style="90" customWidth="1"/>
    <col min="528" max="528" width="38.140625" style="90" customWidth="1"/>
    <col min="529" max="529" width="46.85546875" style="90" customWidth="1"/>
    <col min="530" max="532" width="12.7109375" style="90" customWidth="1"/>
    <col min="533" max="533" width="9.28515625" style="90" customWidth="1"/>
    <col min="534" max="534" width="13.5703125" style="90" customWidth="1"/>
    <col min="535" max="535" width="10.28515625" style="90" customWidth="1"/>
    <col min="536" max="536" width="12.85546875" style="90" customWidth="1"/>
    <col min="537" max="537" width="9.140625" style="90" customWidth="1"/>
    <col min="538" max="538" width="9.7109375" style="90" customWidth="1"/>
    <col min="539" max="539" width="9.28515625" style="90" customWidth="1"/>
    <col min="540" max="540" width="9.42578125" style="90" customWidth="1"/>
    <col min="541" max="541" width="10.5703125" style="90" customWidth="1"/>
    <col min="542" max="542" width="12.42578125" style="90" customWidth="1"/>
    <col min="543" max="543" width="14.5703125" style="90" customWidth="1"/>
    <col min="544" max="544" width="12.28515625" style="90" customWidth="1"/>
    <col min="545" max="545" width="25.85546875" style="90" customWidth="1"/>
    <col min="546" max="777" width="0.85546875" style="90"/>
    <col min="778" max="778" width="9.85546875" style="90" customWidth="1"/>
    <col min="779" max="779" width="81.85546875" style="90" customWidth="1"/>
    <col min="780" max="780" width="12.7109375" style="90" customWidth="1"/>
    <col min="781" max="781" width="12.42578125" style="90" customWidth="1"/>
    <col min="782" max="782" width="14.5703125" style="90" customWidth="1"/>
    <col min="783" max="783" width="12.28515625" style="90" customWidth="1"/>
    <col min="784" max="784" width="38.140625" style="90" customWidth="1"/>
    <col min="785" max="785" width="46.85546875" style="90" customWidth="1"/>
    <col min="786" max="788" width="12.7109375" style="90" customWidth="1"/>
    <col min="789" max="789" width="9.28515625" style="90" customWidth="1"/>
    <col min="790" max="790" width="13.5703125" style="90" customWidth="1"/>
    <col min="791" max="791" width="10.28515625" style="90" customWidth="1"/>
    <col min="792" max="792" width="12.85546875" style="90" customWidth="1"/>
    <col min="793" max="793" width="9.140625" style="90" customWidth="1"/>
    <col min="794" max="794" width="9.7109375" style="90" customWidth="1"/>
    <col min="795" max="795" width="9.28515625" style="90" customWidth="1"/>
    <col min="796" max="796" width="9.42578125" style="90" customWidth="1"/>
    <col min="797" max="797" width="10.5703125" style="90" customWidth="1"/>
    <col min="798" max="798" width="12.42578125" style="90" customWidth="1"/>
    <col min="799" max="799" width="14.5703125" style="90" customWidth="1"/>
    <col min="800" max="800" width="12.28515625" style="90" customWidth="1"/>
    <col min="801" max="801" width="25.85546875" style="90" customWidth="1"/>
    <col min="802" max="1033" width="0.85546875" style="90"/>
    <col min="1034" max="1034" width="9.85546875" style="90" customWidth="1"/>
    <col min="1035" max="1035" width="81.85546875" style="90" customWidth="1"/>
    <col min="1036" max="1036" width="12.7109375" style="90" customWidth="1"/>
    <col min="1037" max="1037" width="12.42578125" style="90" customWidth="1"/>
    <col min="1038" max="1038" width="14.5703125" style="90" customWidth="1"/>
    <col min="1039" max="1039" width="12.28515625" style="90" customWidth="1"/>
    <col min="1040" max="1040" width="38.140625" style="90" customWidth="1"/>
    <col min="1041" max="1041" width="46.85546875" style="90" customWidth="1"/>
    <col min="1042" max="1044" width="12.7109375" style="90" customWidth="1"/>
    <col min="1045" max="1045" width="9.28515625" style="90" customWidth="1"/>
    <col min="1046" max="1046" width="13.5703125" style="90" customWidth="1"/>
    <col min="1047" max="1047" width="10.28515625" style="90" customWidth="1"/>
    <col min="1048" max="1048" width="12.85546875" style="90" customWidth="1"/>
    <col min="1049" max="1049" width="9.140625" style="90" customWidth="1"/>
    <col min="1050" max="1050" width="9.7109375" style="90" customWidth="1"/>
    <col min="1051" max="1051" width="9.28515625" style="90" customWidth="1"/>
    <col min="1052" max="1052" width="9.42578125" style="90" customWidth="1"/>
    <col min="1053" max="1053" width="10.5703125" style="90" customWidth="1"/>
    <col min="1054" max="1054" width="12.42578125" style="90" customWidth="1"/>
    <col min="1055" max="1055" width="14.5703125" style="90" customWidth="1"/>
    <col min="1056" max="1056" width="12.28515625" style="90" customWidth="1"/>
    <col min="1057" max="1057" width="25.85546875" style="90" customWidth="1"/>
    <col min="1058" max="1289" width="0.85546875" style="90"/>
    <col min="1290" max="1290" width="9.85546875" style="90" customWidth="1"/>
    <col min="1291" max="1291" width="81.85546875" style="90" customWidth="1"/>
    <col min="1292" max="1292" width="12.7109375" style="90" customWidth="1"/>
    <col min="1293" max="1293" width="12.42578125" style="90" customWidth="1"/>
    <col min="1294" max="1294" width="14.5703125" style="90" customWidth="1"/>
    <col min="1295" max="1295" width="12.28515625" style="90" customWidth="1"/>
    <col min="1296" max="1296" width="38.140625" style="90" customWidth="1"/>
    <col min="1297" max="1297" width="46.85546875" style="90" customWidth="1"/>
    <col min="1298" max="1300" width="12.7109375" style="90" customWidth="1"/>
    <col min="1301" max="1301" width="9.28515625" style="90" customWidth="1"/>
    <col min="1302" max="1302" width="13.5703125" style="90" customWidth="1"/>
    <col min="1303" max="1303" width="10.28515625" style="90" customWidth="1"/>
    <col min="1304" max="1304" width="12.85546875" style="90" customWidth="1"/>
    <col min="1305" max="1305" width="9.140625" style="90" customWidth="1"/>
    <col min="1306" max="1306" width="9.7109375" style="90" customWidth="1"/>
    <col min="1307" max="1307" width="9.28515625" style="90" customWidth="1"/>
    <col min="1308" max="1308" width="9.42578125" style="90" customWidth="1"/>
    <col min="1309" max="1309" width="10.5703125" style="90" customWidth="1"/>
    <col min="1310" max="1310" width="12.42578125" style="90" customWidth="1"/>
    <col min="1311" max="1311" width="14.5703125" style="90" customWidth="1"/>
    <col min="1312" max="1312" width="12.28515625" style="90" customWidth="1"/>
    <col min="1313" max="1313" width="25.85546875" style="90" customWidth="1"/>
    <col min="1314" max="1545" width="0.85546875" style="90"/>
    <col min="1546" max="1546" width="9.85546875" style="90" customWidth="1"/>
    <col min="1547" max="1547" width="81.85546875" style="90" customWidth="1"/>
    <col min="1548" max="1548" width="12.7109375" style="90" customWidth="1"/>
    <col min="1549" max="1549" width="12.42578125" style="90" customWidth="1"/>
    <col min="1550" max="1550" width="14.5703125" style="90" customWidth="1"/>
    <col min="1551" max="1551" width="12.28515625" style="90" customWidth="1"/>
    <col min="1552" max="1552" width="38.140625" style="90" customWidth="1"/>
    <col min="1553" max="1553" width="46.85546875" style="90" customWidth="1"/>
    <col min="1554" max="1556" width="12.7109375" style="90" customWidth="1"/>
    <col min="1557" max="1557" width="9.28515625" style="90" customWidth="1"/>
    <col min="1558" max="1558" width="13.5703125" style="90" customWidth="1"/>
    <col min="1559" max="1559" width="10.28515625" style="90" customWidth="1"/>
    <col min="1560" max="1560" width="12.85546875" style="90" customWidth="1"/>
    <col min="1561" max="1561" width="9.140625" style="90" customWidth="1"/>
    <col min="1562" max="1562" width="9.7109375" style="90" customWidth="1"/>
    <col min="1563" max="1563" width="9.28515625" style="90" customWidth="1"/>
    <col min="1564" max="1564" width="9.42578125" style="90" customWidth="1"/>
    <col min="1565" max="1565" width="10.5703125" style="90" customWidth="1"/>
    <col min="1566" max="1566" width="12.42578125" style="90" customWidth="1"/>
    <col min="1567" max="1567" width="14.5703125" style="90" customWidth="1"/>
    <col min="1568" max="1568" width="12.28515625" style="90" customWidth="1"/>
    <col min="1569" max="1569" width="25.85546875" style="90" customWidth="1"/>
    <col min="1570" max="1801" width="0.85546875" style="90"/>
    <col min="1802" max="1802" width="9.85546875" style="90" customWidth="1"/>
    <col min="1803" max="1803" width="81.85546875" style="90" customWidth="1"/>
    <col min="1804" max="1804" width="12.7109375" style="90" customWidth="1"/>
    <col min="1805" max="1805" width="12.42578125" style="90" customWidth="1"/>
    <col min="1806" max="1806" width="14.5703125" style="90" customWidth="1"/>
    <col min="1807" max="1807" width="12.28515625" style="90" customWidth="1"/>
    <col min="1808" max="1808" width="38.140625" style="90" customWidth="1"/>
    <col min="1809" max="1809" width="46.85546875" style="90" customWidth="1"/>
    <col min="1810" max="1812" width="12.7109375" style="90" customWidth="1"/>
    <col min="1813" max="1813" width="9.28515625" style="90" customWidth="1"/>
    <col min="1814" max="1814" width="13.5703125" style="90" customWidth="1"/>
    <col min="1815" max="1815" width="10.28515625" style="90" customWidth="1"/>
    <col min="1816" max="1816" width="12.85546875" style="90" customWidth="1"/>
    <col min="1817" max="1817" width="9.140625" style="90" customWidth="1"/>
    <col min="1818" max="1818" width="9.7109375" style="90" customWidth="1"/>
    <col min="1819" max="1819" width="9.28515625" style="90" customWidth="1"/>
    <col min="1820" max="1820" width="9.42578125" style="90" customWidth="1"/>
    <col min="1821" max="1821" width="10.5703125" style="90" customWidth="1"/>
    <col min="1822" max="1822" width="12.42578125" style="90" customWidth="1"/>
    <col min="1823" max="1823" width="14.5703125" style="90" customWidth="1"/>
    <col min="1824" max="1824" width="12.28515625" style="90" customWidth="1"/>
    <col min="1825" max="1825" width="25.85546875" style="90" customWidth="1"/>
    <col min="1826" max="2057" width="0.85546875" style="90"/>
    <col min="2058" max="2058" width="9.85546875" style="90" customWidth="1"/>
    <col min="2059" max="2059" width="81.85546875" style="90" customWidth="1"/>
    <col min="2060" max="2060" width="12.7109375" style="90" customWidth="1"/>
    <col min="2061" max="2061" width="12.42578125" style="90" customWidth="1"/>
    <col min="2062" max="2062" width="14.5703125" style="90" customWidth="1"/>
    <col min="2063" max="2063" width="12.28515625" style="90" customWidth="1"/>
    <col min="2064" max="2064" width="38.140625" style="90" customWidth="1"/>
    <col min="2065" max="2065" width="46.85546875" style="90" customWidth="1"/>
    <col min="2066" max="2068" width="12.7109375" style="90" customWidth="1"/>
    <col min="2069" max="2069" width="9.28515625" style="90" customWidth="1"/>
    <col min="2070" max="2070" width="13.5703125" style="90" customWidth="1"/>
    <col min="2071" max="2071" width="10.28515625" style="90" customWidth="1"/>
    <col min="2072" max="2072" width="12.85546875" style="90" customWidth="1"/>
    <col min="2073" max="2073" width="9.140625" style="90" customWidth="1"/>
    <col min="2074" max="2074" width="9.7109375" style="90" customWidth="1"/>
    <col min="2075" max="2075" width="9.28515625" style="90" customWidth="1"/>
    <col min="2076" max="2076" width="9.42578125" style="90" customWidth="1"/>
    <col min="2077" max="2077" width="10.5703125" style="90" customWidth="1"/>
    <col min="2078" max="2078" width="12.42578125" style="90" customWidth="1"/>
    <col min="2079" max="2079" width="14.5703125" style="90" customWidth="1"/>
    <col min="2080" max="2080" width="12.28515625" style="90" customWidth="1"/>
    <col min="2081" max="2081" width="25.85546875" style="90" customWidth="1"/>
    <col min="2082" max="2313" width="0.85546875" style="90"/>
    <col min="2314" max="2314" width="9.85546875" style="90" customWidth="1"/>
    <col min="2315" max="2315" width="81.85546875" style="90" customWidth="1"/>
    <col min="2316" max="2316" width="12.7109375" style="90" customWidth="1"/>
    <col min="2317" max="2317" width="12.42578125" style="90" customWidth="1"/>
    <col min="2318" max="2318" width="14.5703125" style="90" customWidth="1"/>
    <col min="2319" max="2319" width="12.28515625" style="90" customWidth="1"/>
    <col min="2320" max="2320" width="38.140625" style="90" customWidth="1"/>
    <col min="2321" max="2321" width="46.85546875" style="90" customWidth="1"/>
    <col min="2322" max="2324" width="12.7109375" style="90" customWidth="1"/>
    <col min="2325" max="2325" width="9.28515625" style="90" customWidth="1"/>
    <col min="2326" max="2326" width="13.5703125" style="90" customWidth="1"/>
    <col min="2327" max="2327" width="10.28515625" style="90" customWidth="1"/>
    <col min="2328" max="2328" width="12.85546875" style="90" customWidth="1"/>
    <col min="2329" max="2329" width="9.140625" style="90" customWidth="1"/>
    <col min="2330" max="2330" width="9.7109375" style="90" customWidth="1"/>
    <col min="2331" max="2331" width="9.28515625" style="90" customWidth="1"/>
    <col min="2332" max="2332" width="9.42578125" style="90" customWidth="1"/>
    <col min="2333" max="2333" width="10.5703125" style="90" customWidth="1"/>
    <col min="2334" max="2334" width="12.42578125" style="90" customWidth="1"/>
    <col min="2335" max="2335" width="14.5703125" style="90" customWidth="1"/>
    <col min="2336" max="2336" width="12.28515625" style="90" customWidth="1"/>
    <col min="2337" max="2337" width="25.85546875" style="90" customWidth="1"/>
    <col min="2338" max="2569" width="0.85546875" style="90"/>
    <col min="2570" max="2570" width="9.85546875" style="90" customWidth="1"/>
    <col min="2571" max="2571" width="81.85546875" style="90" customWidth="1"/>
    <col min="2572" max="2572" width="12.7109375" style="90" customWidth="1"/>
    <col min="2573" max="2573" width="12.42578125" style="90" customWidth="1"/>
    <col min="2574" max="2574" width="14.5703125" style="90" customWidth="1"/>
    <col min="2575" max="2575" width="12.28515625" style="90" customWidth="1"/>
    <col min="2576" max="2576" width="38.140625" style="90" customWidth="1"/>
    <col min="2577" max="2577" width="46.85546875" style="90" customWidth="1"/>
    <col min="2578" max="2580" width="12.7109375" style="90" customWidth="1"/>
    <col min="2581" max="2581" width="9.28515625" style="90" customWidth="1"/>
    <col min="2582" max="2582" width="13.5703125" style="90" customWidth="1"/>
    <col min="2583" max="2583" width="10.28515625" style="90" customWidth="1"/>
    <col min="2584" max="2584" width="12.85546875" style="90" customWidth="1"/>
    <col min="2585" max="2585" width="9.140625" style="90" customWidth="1"/>
    <col min="2586" max="2586" width="9.7109375" style="90" customWidth="1"/>
    <col min="2587" max="2587" width="9.28515625" style="90" customWidth="1"/>
    <col min="2588" max="2588" width="9.42578125" style="90" customWidth="1"/>
    <col min="2589" max="2589" width="10.5703125" style="90" customWidth="1"/>
    <col min="2590" max="2590" width="12.42578125" style="90" customWidth="1"/>
    <col min="2591" max="2591" width="14.5703125" style="90" customWidth="1"/>
    <col min="2592" max="2592" width="12.28515625" style="90" customWidth="1"/>
    <col min="2593" max="2593" width="25.85546875" style="90" customWidth="1"/>
    <col min="2594" max="2825" width="0.85546875" style="90"/>
    <col min="2826" max="2826" width="9.85546875" style="90" customWidth="1"/>
    <col min="2827" max="2827" width="81.85546875" style="90" customWidth="1"/>
    <col min="2828" max="2828" width="12.7109375" style="90" customWidth="1"/>
    <col min="2829" max="2829" width="12.42578125" style="90" customWidth="1"/>
    <col min="2830" max="2830" width="14.5703125" style="90" customWidth="1"/>
    <col min="2831" max="2831" width="12.28515625" style="90" customWidth="1"/>
    <col min="2832" max="2832" width="38.140625" style="90" customWidth="1"/>
    <col min="2833" max="2833" width="46.85546875" style="90" customWidth="1"/>
    <col min="2834" max="2836" width="12.7109375" style="90" customWidth="1"/>
    <col min="2837" max="2837" width="9.28515625" style="90" customWidth="1"/>
    <col min="2838" max="2838" width="13.5703125" style="90" customWidth="1"/>
    <col min="2839" max="2839" width="10.28515625" style="90" customWidth="1"/>
    <col min="2840" max="2840" width="12.85546875" style="90" customWidth="1"/>
    <col min="2841" max="2841" width="9.140625" style="90" customWidth="1"/>
    <col min="2842" max="2842" width="9.7109375" style="90" customWidth="1"/>
    <col min="2843" max="2843" width="9.28515625" style="90" customWidth="1"/>
    <col min="2844" max="2844" width="9.42578125" style="90" customWidth="1"/>
    <col min="2845" max="2845" width="10.5703125" style="90" customWidth="1"/>
    <col min="2846" max="2846" width="12.42578125" style="90" customWidth="1"/>
    <col min="2847" max="2847" width="14.5703125" style="90" customWidth="1"/>
    <col min="2848" max="2848" width="12.28515625" style="90" customWidth="1"/>
    <col min="2849" max="2849" width="25.85546875" style="90" customWidth="1"/>
    <col min="2850" max="3081" width="0.85546875" style="90"/>
    <col min="3082" max="3082" width="9.85546875" style="90" customWidth="1"/>
    <col min="3083" max="3083" width="81.85546875" style="90" customWidth="1"/>
    <col min="3084" max="3084" width="12.7109375" style="90" customWidth="1"/>
    <col min="3085" max="3085" width="12.42578125" style="90" customWidth="1"/>
    <col min="3086" max="3086" width="14.5703125" style="90" customWidth="1"/>
    <col min="3087" max="3087" width="12.28515625" style="90" customWidth="1"/>
    <col min="3088" max="3088" width="38.140625" style="90" customWidth="1"/>
    <col min="3089" max="3089" width="46.85546875" style="90" customWidth="1"/>
    <col min="3090" max="3092" width="12.7109375" style="90" customWidth="1"/>
    <col min="3093" max="3093" width="9.28515625" style="90" customWidth="1"/>
    <col min="3094" max="3094" width="13.5703125" style="90" customWidth="1"/>
    <col min="3095" max="3095" width="10.28515625" style="90" customWidth="1"/>
    <col min="3096" max="3096" width="12.85546875" style="90" customWidth="1"/>
    <col min="3097" max="3097" width="9.140625" style="90" customWidth="1"/>
    <col min="3098" max="3098" width="9.7109375" style="90" customWidth="1"/>
    <col min="3099" max="3099" width="9.28515625" style="90" customWidth="1"/>
    <col min="3100" max="3100" width="9.42578125" style="90" customWidth="1"/>
    <col min="3101" max="3101" width="10.5703125" style="90" customWidth="1"/>
    <col min="3102" max="3102" width="12.42578125" style="90" customWidth="1"/>
    <col min="3103" max="3103" width="14.5703125" style="90" customWidth="1"/>
    <col min="3104" max="3104" width="12.28515625" style="90" customWidth="1"/>
    <col min="3105" max="3105" width="25.85546875" style="90" customWidth="1"/>
    <col min="3106" max="3337" width="0.85546875" style="90"/>
    <col min="3338" max="3338" width="9.85546875" style="90" customWidth="1"/>
    <col min="3339" max="3339" width="81.85546875" style="90" customWidth="1"/>
    <col min="3340" max="3340" width="12.7109375" style="90" customWidth="1"/>
    <col min="3341" max="3341" width="12.42578125" style="90" customWidth="1"/>
    <col min="3342" max="3342" width="14.5703125" style="90" customWidth="1"/>
    <col min="3343" max="3343" width="12.28515625" style="90" customWidth="1"/>
    <col min="3344" max="3344" width="38.140625" style="90" customWidth="1"/>
    <col min="3345" max="3345" width="46.85546875" style="90" customWidth="1"/>
    <col min="3346" max="3348" width="12.7109375" style="90" customWidth="1"/>
    <col min="3349" max="3349" width="9.28515625" style="90" customWidth="1"/>
    <col min="3350" max="3350" width="13.5703125" style="90" customWidth="1"/>
    <col min="3351" max="3351" width="10.28515625" style="90" customWidth="1"/>
    <col min="3352" max="3352" width="12.85546875" style="90" customWidth="1"/>
    <col min="3353" max="3353" width="9.140625" style="90" customWidth="1"/>
    <col min="3354" max="3354" width="9.7109375" style="90" customWidth="1"/>
    <col min="3355" max="3355" width="9.28515625" style="90" customWidth="1"/>
    <col min="3356" max="3356" width="9.42578125" style="90" customWidth="1"/>
    <col min="3357" max="3357" width="10.5703125" style="90" customWidth="1"/>
    <col min="3358" max="3358" width="12.42578125" style="90" customWidth="1"/>
    <col min="3359" max="3359" width="14.5703125" style="90" customWidth="1"/>
    <col min="3360" max="3360" width="12.28515625" style="90" customWidth="1"/>
    <col min="3361" max="3361" width="25.85546875" style="90" customWidth="1"/>
    <col min="3362" max="3593" width="0.85546875" style="90"/>
    <col min="3594" max="3594" width="9.85546875" style="90" customWidth="1"/>
    <col min="3595" max="3595" width="81.85546875" style="90" customWidth="1"/>
    <col min="3596" max="3596" width="12.7109375" style="90" customWidth="1"/>
    <col min="3597" max="3597" width="12.42578125" style="90" customWidth="1"/>
    <col min="3598" max="3598" width="14.5703125" style="90" customWidth="1"/>
    <col min="3599" max="3599" width="12.28515625" style="90" customWidth="1"/>
    <col min="3600" max="3600" width="38.140625" style="90" customWidth="1"/>
    <col min="3601" max="3601" width="46.85546875" style="90" customWidth="1"/>
    <col min="3602" max="3604" width="12.7109375" style="90" customWidth="1"/>
    <col min="3605" max="3605" width="9.28515625" style="90" customWidth="1"/>
    <col min="3606" max="3606" width="13.5703125" style="90" customWidth="1"/>
    <col min="3607" max="3607" width="10.28515625" style="90" customWidth="1"/>
    <col min="3608" max="3608" width="12.85546875" style="90" customWidth="1"/>
    <col min="3609" max="3609" width="9.140625" style="90" customWidth="1"/>
    <col min="3610" max="3610" width="9.7109375" style="90" customWidth="1"/>
    <col min="3611" max="3611" width="9.28515625" style="90" customWidth="1"/>
    <col min="3612" max="3612" width="9.42578125" style="90" customWidth="1"/>
    <col min="3613" max="3613" width="10.5703125" style="90" customWidth="1"/>
    <col min="3614" max="3614" width="12.42578125" style="90" customWidth="1"/>
    <col min="3615" max="3615" width="14.5703125" style="90" customWidth="1"/>
    <col min="3616" max="3616" width="12.28515625" style="90" customWidth="1"/>
    <col min="3617" max="3617" width="25.85546875" style="90" customWidth="1"/>
    <col min="3618" max="3849" width="0.85546875" style="90"/>
    <col min="3850" max="3850" width="9.85546875" style="90" customWidth="1"/>
    <col min="3851" max="3851" width="81.85546875" style="90" customWidth="1"/>
    <col min="3852" max="3852" width="12.7109375" style="90" customWidth="1"/>
    <col min="3853" max="3853" width="12.42578125" style="90" customWidth="1"/>
    <col min="3854" max="3854" width="14.5703125" style="90" customWidth="1"/>
    <col min="3855" max="3855" width="12.28515625" style="90" customWidth="1"/>
    <col min="3856" max="3856" width="38.140625" style="90" customWidth="1"/>
    <col min="3857" max="3857" width="46.85546875" style="90" customWidth="1"/>
    <col min="3858" max="3860" width="12.7109375" style="90" customWidth="1"/>
    <col min="3861" max="3861" width="9.28515625" style="90" customWidth="1"/>
    <col min="3862" max="3862" width="13.5703125" style="90" customWidth="1"/>
    <col min="3863" max="3863" width="10.28515625" style="90" customWidth="1"/>
    <col min="3864" max="3864" width="12.85546875" style="90" customWidth="1"/>
    <col min="3865" max="3865" width="9.140625" style="90" customWidth="1"/>
    <col min="3866" max="3866" width="9.7109375" style="90" customWidth="1"/>
    <col min="3867" max="3867" width="9.28515625" style="90" customWidth="1"/>
    <col min="3868" max="3868" width="9.42578125" style="90" customWidth="1"/>
    <col min="3869" max="3869" width="10.5703125" style="90" customWidth="1"/>
    <col min="3870" max="3870" width="12.42578125" style="90" customWidth="1"/>
    <col min="3871" max="3871" width="14.5703125" style="90" customWidth="1"/>
    <col min="3872" max="3872" width="12.28515625" style="90" customWidth="1"/>
    <col min="3873" max="3873" width="25.85546875" style="90" customWidth="1"/>
    <col min="3874" max="4105" width="0.85546875" style="90"/>
    <col min="4106" max="4106" width="9.85546875" style="90" customWidth="1"/>
    <col min="4107" max="4107" width="81.85546875" style="90" customWidth="1"/>
    <col min="4108" max="4108" width="12.7109375" style="90" customWidth="1"/>
    <col min="4109" max="4109" width="12.42578125" style="90" customWidth="1"/>
    <col min="4110" max="4110" width="14.5703125" style="90" customWidth="1"/>
    <col min="4111" max="4111" width="12.28515625" style="90" customWidth="1"/>
    <col min="4112" max="4112" width="38.140625" style="90" customWidth="1"/>
    <col min="4113" max="4113" width="46.85546875" style="90" customWidth="1"/>
    <col min="4114" max="4116" width="12.7109375" style="90" customWidth="1"/>
    <col min="4117" max="4117" width="9.28515625" style="90" customWidth="1"/>
    <col min="4118" max="4118" width="13.5703125" style="90" customWidth="1"/>
    <col min="4119" max="4119" width="10.28515625" style="90" customWidth="1"/>
    <col min="4120" max="4120" width="12.85546875" style="90" customWidth="1"/>
    <col min="4121" max="4121" width="9.140625" style="90" customWidth="1"/>
    <col min="4122" max="4122" width="9.7109375" style="90" customWidth="1"/>
    <col min="4123" max="4123" width="9.28515625" style="90" customWidth="1"/>
    <col min="4124" max="4124" width="9.42578125" style="90" customWidth="1"/>
    <col min="4125" max="4125" width="10.5703125" style="90" customWidth="1"/>
    <col min="4126" max="4126" width="12.42578125" style="90" customWidth="1"/>
    <col min="4127" max="4127" width="14.5703125" style="90" customWidth="1"/>
    <col min="4128" max="4128" width="12.28515625" style="90" customWidth="1"/>
    <col min="4129" max="4129" width="25.85546875" style="90" customWidth="1"/>
    <col min="4130" max="4361" width="0.85546875" style="90"/>
    <col min="4362" max="4362" width="9.85546875" style="90" customWidth="1"/>
    <col min="4363" max="4363" width="81.85546875" style="90" customWidth="1"/>
    <col min="4364" max="4364" width="12.7109375" style="90" customWidth="1"/>
    <col min="4365" max="4365" width="12.42578125" style="90" customWidth="1"/>
    <col min="4366" max="4366" width="14.5703125" style="90" customWidth="1"/>
    <col min="4367" max="4367" width="12.28515625" style="90" customWidth="1"/>
    <col min="4368" max="4368" width="38.140625" style="90" customWidth="1"/>
    <col min="4369" max="4369" width="46.85546875" style="90" customWidth="1"/>
    <col min="4370" max="4372" width="12.7109375" style="90" customWidth="1"/>
    <col min="4373" max="4373" width="9.28515625" style="90" customWidth="1"/>
    <col min="4374" max="4374" width="13.5703125" style="90" customWidth="1"/>
    <col min="4375" max="4375" width="10.28515625" style="90" customWidth="1"/>
    <col min="4376" max="4376" width="12.85546875" style="90" customWidth="1"/>
    <col min="4377" max="4377" width="9.140625" style="90" customWidth="1"/>
    <col min="4378" max="4378" width="9.7109375" style="90" customWidth="1"/>
    <col min="4379" max="4379" width="9.28515625" style="90" customWidth="1"/>
    <col min="4380" max="4380" width="9.42578125" style="90" customWidth="1"/>
    <col min="4381" max="4381" width="10.5703125" style="90" customWidth="1"/>
    <col min="4382" max="4382" width="12.42578125" style="90" customWidth="1"/>
    <col min="4383" max="4383" width="14.5703125" style="90" customWidth="1"/>
    <col min="4384" max="4384" width="12.28515625" style="90" customWidth="1"/>
    <col min="4385" max="4385" width="25.85546875" style="90" customWidth="1"/>
    <col min="4386" max="4617" width="0.85546875" style="90"/>
    <col min="4618" max="4618" width="9.85546875" style="90" customWidth="1"/>
    <col min="4619" max="4619" width="81.85546875" style="90" customWidth="1"/>
    <col min="4620" max="4620" width="12.7109375" style="90" customWidth="1"/>
    <col min="4621" max="4621" width="12.42578125" style="90" customWidth="1"/>
    <col min="4622" max="4622" width="14.5703125" style="90" customWidth="1"/>
    <col min="4623" max="4623" width="12.28515625" style="90" customWidth="1"/>
    <col min="4624" max="4624" width="38.140625" style="90" customWidth="1"/>
    <col min="4625" max="4625" width="46.85546875" style="90" customWidth="1"/>
    <col min="4626" max="4628" width="12.7109375" style="90" customWidth="1"/>
    <col min="4629" max="4629" width="9.28515625" style="90" customWidth="1"/>
    <col min="4630" max="4630" width="13.5703125" style="90" customWidth="1"/>
    <col min="4631" max="4631" width="10.28515625" style="90" customWidth="1"/>
    <col min="4632" max="4632" width="12.85546875" style="90" customWidth="1"/>
    <col min="4633" max="4633" width="9.140625" style="90" customWidth="1"/>
    <col min="4634" max="4634" width="9.7109375" style="90" customWidth="1"/>
    <col min="4635" max="4635" width="9.28515625" style="90" customWidth="1"/>
    <col min="4636" max="4636" width="9.42578125" style="90" customWidth="1"/>
    <col min="4637" max="4637" width="10.5703125" style="90" customWidth="1"/>
    <col min="4638" max="4638" width="12.42578125" style="90" customWidth="1"/>
    <col min="4639" max="4639" width="14.5703125" style="90" customWidth="1"/>
    <col min="4640" max="4640" width="12.28515625" style="90" customWidth="1"/>
    <col min="4641" max="4641" width="25.85546875" style="90" customWidth="1"/>
    <col min="4642" max="4873" width="0.85546875" style="90"/>
    <col min="4874" max="4874" width="9.85546875" style="90" customWidth="1"/>
    <col min="4875" max="4875" width="81.85546875" style="90" customWidth="1"/>
    <col min="4876" max="4876" width="12.7109375" style="90" customWidth="1"/>
    <col min="4877" max="4877" width="12.42578125" style="90" customWidth="1"/>
    <col min="4878" max="4878" width="14.5703125" style="90" customWidth="1"/>
    <col min="4879" max="4879" width="12.28515625" style="90" customWidth="1"/>
    <col min="4880" max="4880" width="38.140625" style="90" customWidth="1"/>
    <col min="4881" max="4881" width="46.85546875" style="90" customWidth="1"/>
    <col min="4882" max="4884" width="12.7109375" style="90" customWidth="1"/>
    <col min="4885" max="4885" width="9.28515625" style="90" customWidth="1"/>
    <col min="4886" max="4886" width="13.5703125" style="90" customWidth="1"/>
    <col min="4887" max="4887" width="10.28515625" style="90" customWidth="1"/>
    <col min="4888" max="4888" width="12.85546875" style="90" customWidth="1"/>
    <col min="4889" max="4889" width="9.140625" style="90" customWidth="1"/>
    <col min="4890" max="4890" width="9.7109375" style="90" customWidth="1"/>
    <col min="4891" max="4891" width="9.28515625" style="90" customWidth="1"/>
    <col min="4892" max="4892" width="9.42578125" style="90" customWidth="1"/>
    <col min="4893" max="4893" width="10.5703125" style="90" customWidth="1"/>
    <col min="4894" max="4894" width="12.42578125" style="90" customWidth="1"/>
    <col min="4895" max="4895" width="14.5703125" style="90" customWidth="1"/>
    <col min="4896" max="4896" width="12.28515625" style="90" customWidth="1"/>
    <col min="4897" max="4897" width="25.85546875" style="90" customWidth="1"/>
    <col min="4898" max="5129" width="0.85546875" style="90"/>
    <col min="5130" max="5130" width="9.85546875" style="90" customWidth="1"/>
    <col min="5131" max="5131" width="81.85546875" style="90" customWidth="1"/>
    <col min="5132" max="5132" width="12.7109375" style="90" customWidth="1"/>
    <col min="5133" max="5133" width="12.42578125" style="90" customWidth="1"/>
    <col min="5134" max="5134" width="14.5703125" style="90" customWidth="1"/>
    <col min="5135" max="5135" width="12.28515625" style="90" customWidth="1"/>
    <col min="5136" max="5136" width="38.140625" style="90" customWidth="1"/>
    <col min="5137" max="5137" width="46.85546875" style="90" customWidth="1"/>
    <col min="5138" max="5140" width="12.7109375" style="90" customWidth="1"/>
    <col min="5141" max="5141" width="9.28515625" style="90" customWidth="1"/>
    <col min="5142" max="5142" width="13.5703125" style="90" customWidth="1"/>
    <col min="5143" max="5143" width="10.28515625" style="90" customWidth="1"/>
    <col min="5144" max="5144" width="12.85546875" style="90" customWidth="1"/>
    <col min="5145" max="5145" width="9.140625" style="90" customWidth="1"/>
    <col min="5146" max="5146" width="9.7109375" style="90" customWidth="1"/>
    <col min="5147" max="5147" width="9.28515625" style="90" customWidth="1"/>
    <col min="5148" max="5148" width="9.42578125" style="90" customWidth="1"/>
    <col min="5149" max="5149" width="10.5703125" style="90" customWidth="1"/>
    <col min="5150" max="5150" width="12.42578125" style="90" customWidth="1"/>
    <col min="5151" max="5151" width="14.5703125" style="90" customWidth="1"/>
    <col min="5152" max="5152" width="12.28515625" style="90" customWidth="1"/>
    <col min="5153" max="5153" width="25.85546875" style="90" customWidth="1"/>
    <col min="5154" max="5385" width="0.85546875" style="90"/>
    <col min="5386" max="5386" width="9.85546875" style="90" customWidth="1"/>
    <col min="5387" max="5387" width="81.85546875" style="90" customWidth="1"/>
    <col min="5388" max="5388" width="12.7109375" style="90" customWidth="1"/>
    <col min="5389" max="5389" width="12.42578125" style="90" customWidth="1"/>
    <col min="5390" max="5390" width="14.5703125" style="90" customWidth="1"/>
    <col min="5391" max="5391" width="12.28515625" style="90" customWidth="1"/>
    <col min="5392" max="5392" width="38.140625" style="90" customWidth="1"/>
    <col min="5393" max="5393" width="46.85546875" style="90" customWidth="1"/>
    <col min="5394" max="5396" width="12.7109375" style="90" customWidth="1"/>
    <col min="5397" max="5397" width="9.28515625" style="90" customWidth="1"/>
    <col min="5398" max="5398" width="13.5703125" style="90" customWidth="1"/>
    <col min="5399" max="5399" width="10.28515625" style="90" customWidth="1"/>
    <col min="5400" max="5400" width="12.85546875" style="90" customWidth="1"/>
    <col min="5401" max="5401" width="9.140625" style="90" customWidth="1"/>
    <col min="5402" max="5402" width="9.7109375" style="90" customWidth="1"/>
    <col min="5403" max="5403" width="9.28515625" style="90" customWidth="1"/>
    <col min="5404" max="5404" width="9.42578125" style="90" customWidth="1"/>
    <col min="5405" max="5405" width="10.5703125" style="90" customWidth="1"/>
    <col min="5406" max="5406" width="12.42578125" style="90" customWidth="1"/>
    <col min="5407" max="5407" width="14.5703125" style="90" customWidth="1"/>
    <col min="5408" max="5408" width="12.28515625" style="90" customWidth="1"/>
    <col min="5409" max="5409" width="25.85546875" style="90" customWidth="1"/>
    <col min="5410" max="5641" width="0.85546875" style="90"/>
    <col min="5642" max="5642" width="9.85546875" style="90" customWidth="1"/>
    <col min="5643" max="5643" width="81.85546875" style="90" customWidth="1"/>
    <col min="5644" max="5644" width="12.7109375" style="90" customWidth="1"/>
    <col min="5645" max="5645" width="12.42578125" style="90" customWidth="1"/>
    <col min="5646" max="5646" width="14.5703125" style="90" customWidth="1"/>
    <col min="5647" max="5647" width="12.28515625" style="90" customWidth="1"/>
    <col min="5648" max="5648" width="38.140625" style="90" customWidth="1"/>
    <col min="5649" max="5649" width="46.85546875" style="90" customWidth="1"/>
    <col min="5650" max="5652" width="12.7109375" style="90" customWidth="1"/>
    <col min="5653" max="5653" width="9.28515625" style="90" customWidth="1"/>
    <col min="5654" max="5654" width="13.5703125" style="90" customWidth="1"/>
    <col min="5655" max="5655" width="10.28515625" style="90" customWidth="1"/>
    <col min="5656" max="5656" width="12.85546875" style="90" customWidth="1"/>
    <col min="5657" max="5657" width="9.140625" style="90" customWidth="1"/>
    <col min="5658" max="5658" width="9.7109375" style="90" customWidth="1"/>
    <col min="5659" max="5659" width="9.28515625" style="90" customWidth="1"/>
    <col min="5660" max="5660" width="9.42578125" style="90" customWidth="1"/>
    <col min="5661" max="5661" width="10.5703125" style="90" customWidth="1"/>
    <col min="5662" max="5662" width="12.42578125" style="90" customWidth="1"/>
    <col min="5663" max="5663" width="14.5703125" style="90" customWidth="1"/>
    <col min="5664" max="5664" width="12.28515625" style="90" customWidth="1"/>
    <col min="5665" max="5665" width="25.85546875" style="90" customWidth="1"/>
    <col min="5666" max="5897" width="0.85546875" style="90"/>
    <col min="5898" max="5898" width="9.85546875" style="90" customWidth="1"/>
    <col min="5899" max="5899" width="81.85546875" style="90" customWidth="1"/>
    <col min="5900" max="5900" width="12.7109375" style="90" customWidth="1"/>
    <col min="5901" max="5901" width="12.42578125" style="90" customWidth="1"/>
    <col min="5902" max="5902" width="14.5703125" style="90" customWidth="1"/>
    <col min="5903" max="5903" width="12.28515625" style="90" customWidth="1"/>
    <col min="5904" max="5904" width="38.140625" style="90" customWidth="1"/>
    <col min="5905" max="5905" width="46.85546875" style="90" customWidth="1"/>
    <col min="5906" max="5908" width="12.7109375" style="90" customWidth="1"/>
    <col min="5909" max="5909" width="9.28515625" style="90" customWidth="1"/>
    <col min="5910" max="5910" width="13.5703125" style="90" customWidth="1"/>
    <col min="5911" max="5911" width="10.28515625" style="90" customWidth="1"/>
    <col min="5912" max="5912" width="12.85546875" style="90" customWidth="1"/>
    <col min="5913" max="5913" width="9.140625" style="90" customWidth="1"/>
    <col min="5914" max="5914" width="9.7109375" style="90" customWidth="1"/>
    <col min="5915" max="5915" width="9.28515625" style="90" customWidth="1"/>
    <col min="5916" max="5916" width="9.42578125" style="90" customWidth="1"/>
    <col min="5917" max="5917" width="10.5703125" style="90" customWidth="1"/>
    <col min="5918" max="5918" width="12.42578125" style="90" customWidth="1"/>
    <col min="5919" max="5919" width="14.5703125" style="90" customWidth="1"/>
    <col min="5920" max="5920" width="12.28515625" style="90" customWidth="1"/>
    <col min="5921" max="5921" width="25.85546875" style="90" customWidth="1"/>
    <col min="5922" max="6153" width="0.85546875" style="90"/>
    <col min="6154" max="6154" width="9.85546875" style="90" customWidth="1"/>
    <col min="6155" max="6155" width="81.85546875" style="90" customWidth="1"/>
    <col min="6156" max="6156" width="12.7109375" style="90" customWidth="1"/>
    <col min="6157" max="6157" width="12.42578125" style="90" customWidth="1"/>
    <col min="6158" max="6158" width="14.5703125" style="90" customWidth="1"/>
    <col min="6159" max="6159" width="12.28515625" style="90" customWidth="1"/>
    <col min="6160" max="6160" width="38.140625" style="90" customWidth="1"/>
    <col min="6161" max="6161" width="46.85546875" style="90" customWidth="1"/>
    <col min="6162" max="6164" width="12.7109375" style="90" customWidth="1"/>
    <col min="6165" max="6165" width="9.28515625" style="90" customWidth="1"/>
    <col min="6166" max="6166" width="13.5703125" style="90" customWidth="1"/>
    <col min="6167" max="6167" width="10.28515625" style="90" customWidth="1"/>
    <col min="6168" max="6168" width="12.85546875" style="90" customWidth="1"/>
    <col min="6169" max="6169" width="9.140625" style="90" customWidth="1"/>
    <col min="6170" max="6170" width="9.7109375" style="90" customWidth="1"/>
    <col min="6171" max="6171" width="9.28515625" style="90" customWidth="1"/>
    <col min="6172" max="6172" width="9.42578125" style="90" customWidth="1"/>
    <col min="6173" max="6173" width="10.5703125" style="90" customWidth="1"/>
    <col min="6174" max="6174" width="12.42578125" style="90" customWidth="1"/>
    <col min="6175" max="6175" width="14.5703125" style="90" customWidth="1"/>
    <col min="6176" max="6176" width="12.28515625" style="90" customWidth="1"/>
    <col min="6177" max="6177" width="25.85546875" style="90" customWidth="1"/>
    <col min="6178" max="6409" width="0.85546875" style="90"/>
    <col min="6410" max="6410" width="9.85546875" style="90" customWidth="1"/>
    <col min="6411" max="6411" width="81.85546875" style="90" customWidth="1"/>
    <col min="6412" max="6412" width="12.7109375" style="90" customWidth="1"/>
    <col min="6413" max="6413" width="12.42578125" style="90" customWidth="1"/>
    <col min="6414" max="6414" width="14.5703125" style="90" customWidth="1"/>
    <col min="6415" max="6415" width="12.28515625" style="90" customWidth="1"/>
    <col min="6416" max="6416" width="38.140625" style="90" customWidth="1"/>
    <col min="6417" max="6417" width="46.85546875" style="90" customWidth="1"/>
    <col min="6418" max="6420" width="12.7109375" style="90" customWidth="1"/>
    <col min="6421" max="6421" width="9.28515625" style="90" customWidth="1"/>
    <col min="6422" max="6422" width="13.5703125" style="90" customWidth="1"/>
    <col min="6423" max="6423" width="10.28515625" style="90" customWidth="1"/>
    <col min="6424" max="6424" width="12.85546875" style="90" customWidth="1"/>
    <col min="6425" max="6425" width="9.140625" style="90" customWidth="1"/>
    <col min="6426" max="6426" width="9.7109375" style="90" customWidth="1"/>
    <col min="6427" max="6427" width="9.28515625" style="90" customWidth="1"/>
    <col min="6428" max="6428" width="9.42578125" style="90" customWidth="1"/>
    <col min="6429" max="6429" width="10.5703125" style="90" customWidth="1"/>
    <col min="6430" max="6430" width="12.42578125" style="90" customWidth="1"/>
    <col min="6431" max="6431" width="14.5703125" style="90" customWidth="1"/>
    <col min="6432" max="6432" width="12.28515625" style="90" customWidth="1"/>
    <col min="6433" max="6433" width="25.85546875" style="90" customWidth="1"/>
    <col min="6434" max="6665" width="0.85546875" style="90"/>
    <col min="6666" max="6666" width="9.85546875" style="90" customWidth="1"/>
    <col min="6667" max="6667" width="81.85546875" style="90" customWidth="1"/>
    <col min="6668" max="6668" width="12.7109375" style="90" customWidth="1"/>
    <col min="6669" max="6669" width="12.42578125" style="90" customWidth="1"/>
    <col min="6670" max="6670" width="14.5703125" style="90" customWidth="1"/>
    <col min="6671" max="6671" width="12.28515625" style="90" customWidth="1"/>
    <col min="6672" max="6672" width="38.140625" style="90" customWidth="1"/>
    <col min="6673" max="6673" width="46.85546875" style="90" customWidth="1"/>
    <col min="6674" max="6676" width="12.7109375" style="90" customWidth="1"/>
    <col min="6677" max="6677" width="9.28515625" style="90" customWidth="1"/>
    <col min="6678" max="6678" width="13.5703125" style="90" customWidth="1"/>
    <col min="6679" max="6679" width="10.28515625" style="90" customWidth="1"/>
    <col min="6680" max="6680" width="12.85546875" style="90" customWidth="1"/>
    <col min="6681" max="6681" width="9.140625" style="90" customWidth="1"/>
    <col min="6682" max="6682" width="9.7109375" style="90" customWidth="1"/>
    <col min="6683" max="6683" width="9.28515625" style="90" customWidth="1"/>
    <col min="6684" max="6684" width="9.42578125" style="90" customWidth="1"/>
    <col min="6685" max="6685" width="10.5703125" style="90" customWidth="1"/>
    <col min="6686" max="6686" width="12.42578125" style="90" customWidth="1"/>
    <col min="6687" max="6687" width="14.5703125" style="90" customWidth="1"/>
    <col min="6688" max="6688" width="12.28515625" style="90" customWidth="1"/>
    <col min="6689" max="6689" width="25.85546875" style="90" customWidth="1"/>
    <col min="6690" max="6921" width="0.85546875" style="90"/>
    <col min="6922" max="6922" width="9.85546875" style="90" customWidth="1"/>
    <col min="6923" max="6923" width="81.85546875" style="90" customWidth="1"/>
    <col min="6924" max="6924" width="12.7109375" style="90" customWidth="1"/>
    <col min="6925" max="6925" width="12.42578125" style="90" customWidth="1"/>
    <col min="6926" max="6926" width="14.5703125" style="90" customWidth="1"/>
    <col min="6927" max="6927" width="12.28515625" style="90" customWidth="1"/>
    <col min="6928" max="6928" width="38.140625" style="90" customWidth="1"/>
    <col min="6929" max="6929" width="46.85546875" style="90" customWidth="1"/>
    <col min="6930" max="6932" width="12.7109375" style="90" customWidth="1"/>
    <col min="6933" max="6933" width="9.28515625" style="90" customWidth="1"/>
    <col min="6934" max="6934" width="13.5703125" style="90" customWidth="1"/>
    <col min="6935" max="6935" width="10.28515625" style="90" customWidth="1"/>
    <col min="6936" max="6936" width="12.85546875" style="90" customWidth="1"/>
    <col min="6937" max="6937" width="9.140625" style="90" customWidth="1"/>
    <col min="6938" max="6938" width="9.7109375" style="90" customWidth="1"/>
    <col min="6939" max="6939" width="9.28515625" style="90" customWidth="1"/>
    <col min="6940" max="6940" width="9.42578125" style="90" customWidth="1"/>
    <col min="6941" max="6941" width="10.5703125" style="90" customWidth="1"/>
    <col min="6942" max="6942" width="12.42578125" style="90" customWidth="1"/>
    <col min="6943" max="6943" width="14.5703125" style="90" customWidth="1"/>
    <col min="6944" max="6944" width="12.28515625" style="90" customWidth="1"/>
    <col min="6945" max="6945" width="25.85546875" style="90" customWidth="1"/>
    <col min="6946" max="7177" width="0.85546875" style="90"/>
    <col min="7178" max="7178" width="9.85546875" style="90" customWidth="1"/>
    <col min="7179" max="7179" width="81.85546875" style="90" customWidth="1"/>
    <col min="7180" max="7180" width="12.7109375" style="90" customWidth="1"/>
    <col min="7181" max="7181" width="12.42578125" style="90" customWidth="1"/>
    <col min="7182" max="7182" width="14.5703125" style="90" customWidth="1"/>
    <col min="7183" max="7183" width="12.28515625" style="90" customWidth="1"/>
    <col min="7184" max="7184" width="38.140625" style="90" customWidth="1"/>
    <col min="7185" max="7185" width="46.85546875" style="90" customWidth="1"/>
    <col min="7186" max="7188" width="12.7109375" style="90" customWidth="1"/>
    <col min="7189" max="7189" width="9.28515625" style="90" customWidth="1"/>
    <col min="7190" max="7190" width="13.5703125" style="90" customWidth="1"/>
    <col min="7191" max="7191" width="10.28515625" style="90" customWidth="1"/>
    <col min="7192" max="7192" width="12.85546875" style="90" customWidth="1"/>
    <col min="7193" max="7193" width="9.140625" style="90" customWidth="1"/>
    <col min="7194" max="7194" width="9.7109375" style="90" customWidth="1"/>
    <col min="7195" max="7195" width="9.28515625" style="90" customWidth="1"/>
    <col min="7196" max="7196" width="9.42578125" style="90" customWidth="1"/>
    <col min="7197" max="7197" width="10.5703125" style="90" customWidth="1"/>
    <col min="7198" max="7198" width="12.42578125" style="90" customWidth="1"/>
    <col min="7199" max="7199" width="14.5703125" style="90" customWidth="1"/>
    <col min="7200" max="7200" width="12.28515625" style="90" customWidth="1"/>
    <col min="7201" max="7201" width="25.85546875" style="90" customWidth="1"/>
    <col min="7202" max="7433" width="0.85546875" style="90"/>
    <col min="7434" max="7434" width="9.85546875" style="90" customWidth="1"/>
    <col min="7435" max="7435" width="81.85546875" style="90" customWidth="1"/>
    <col min="7436" max="7436" width="12.7109375" style="90" customWidth="1"/>
    <col min="7437" max="7437" width="12.42578125" style="90" customWidth="1"/>
    <col min="7438" max="7438" width="14.5703125" style="90" customWidth="1"/>
    <col min="7439" max="7439" width="12.28515625" style="90" customWidth="1"/>
    <col min="7440" max="7440" width="38.140625" style="90" customWidth="1"/>
    <col min="7441" max="7441" width="46.85546875" style="90" customWidth="1"/>
    <col min="7442" max="7444" width="12.7109375" style="90" customWidth="1"/>
    <col min="7445" max="7445" width="9.28515625" style="90" customWidth="1"/>
    <col min="7446" max="7446" width="13.5703125" style="90" customWidth="1"/>
    <col min="7447" max="7447" width="10.28515625" style="90" customWidth="1"/>
    <col min="7448" max="7448" width="12.85546875" style="90" customWidth="1"/>
    <col min="7449" max="7449" width="9.140625" style="90" customWidth="1"/>
    <col min="7450" max="7450" width="9.7109375" style="90" customWidth="1"/>
    <col min="7451" max="7451" width="9.28515625" style="90" customWidth="1"/>
    <col min="7452" max="7452" width="9.42578125" style="90" customWidth="1"/>
    <col min="7453" max="7453" width="10.5703125" style="90" customWidth="1"/>
    <col min="7454" max="7454" width="12.42578125" style="90" customWidth="1"/>
    <col min="7455" max="7455" width="14.5703125" style="90" customWidth="1"/>
    <col min="7456" max="7456" width="12.28515625" style="90" customWidth="1"/>
    <col min="7457" max="7457" width="25.85546875" style="90" customWidth="1"/>
    <col min="7458" max="7689" width="0.85546875" style="90"/>
    <col min="7690" max="7690" width="9.85546875" style="90" customWidth="1"/>
    <col min="7691" max="7691" width="81.85546875" style="90" customWidth="1"/>
    <col min="7692" max="7692" width="12.7109375" style="90" customWidth="1"/>
    <col min="7693" max="7693" width="12.42578125" style="90" customWidth="1"/>
    <col min="7694" max="7694" width="14.5703125" style="90" customWidth="1"/>
    <col min="7695" max="7695" width="12.28515625" style="90" customWidth="1"/>
    <col min="7696" max="7696" width="38.140625" style="90" customWidth="1"/>
    <col min="7697" max="7697" width="46.85546875" style="90" customWidth="1"/>
    <col min="7698" max="7700" width="12.7109375" style="90" customWidth="1"/>
    <col min="7701" max="7701" width="9.28515625" style="90" customWidth="1"/>
    <col min="7702" max="7702" width="13.5703125" style="90" customWidth="1"/>
    <col min="7703" max="7703" width="10.28515625" style="90" customWidth="1"/>
    <col min="7704" max="7704" width="12.85546875" style="90" customWidth="1"/>
    <col min="7705" max="7705" width="9.140625" style="90" customWidth="1"/>
    <col min="7706" max="7706" width="9.7109375" style="90" customWidth="1"/>
    <col min="7707" max="7707" width="9.28515625" style="90" customWidth="1"/>
    <col min="7708" max="7708" width="9.42578125" style="90" customWidth="1"/>
    <col min="7709" max="7709" width="10.5703125" style="90" customWidth="1"/>
    <col min="7710" max="7710" width="12.42578125" style="90" customWidth="1"/>
    <col min="7711" max="7711" width="14.5703125" style="90" customWidth="1"/>
    <col min="7712" max="7712" width="12.28515625" style="90" customWidth="1"/>
    <col min="7713" max="7713" width="25.85546875" style="90" customWidth="1"/>
    <col min="7714" max="7945" width="0.85546875" style="90"/>
    <col min="7946" max="7946" width="9.85546875" style="90" customWidth="1"/>
    <col min="7947" max="7947" width="81.85546875" style="90" customWidth="1"/>
    <col min="7948" max="7948" width="12.7109375" style="90" customWidth="1"/>
    <col min="7949" max="7949" width="12.42578125" style="90" customWidth="1"/>
    <col min="7950" max="7950" width="14.5703125" style="90" customWidth="1"/>
    <col min="7951" max="7951" width="12.28515625" style="90" customWidth="1"/>
    <col min="7952" max="7952" width="38.140625" style="90" customWidth="1"/>
    <col min="7953" max="7953" width="46.85546875" style="90" customWidth="1"/>
    <col min="7954" max="7956" width="12.7109375" style="90" customWidth="1"/>
    <col min="7957" max="7957" width="9.28515625" style="90" customWidth="1"/>
    <col min="7958" max="7958" width="13.5703125" style="90" customWidth="1"/>
    <col min="7959" max="7959" width="10.28515625" style="90" customWidth="1"/>
    <col min="7960" max="7960" width="12.85546875" style="90" customWidth="1"/>
    <col min="7961" max="7961" width="9.140625" style="90" customWidth="1"/>
    <col min="7962" max="7962" width="9.7109375" style="90" customWidth="1"/>
    <col min="7963" max="7963" width="9.28515625" style="90" customWidth="1"/>
    <col min="7964" max="7964" width="9.42578125" style="90" customWidth="1"/>
    <col min="7965" max="7965" width="10.5703125" style="90" customWidth="1"/>
    <col min="7966" max="7966" width="12.42578125" style="90" customWidth="1"/>
    <col min="7967" max="7967" width="14.5703125" style="90" customWidth="1"/>
    <col min="7968" max="7968" width="12.28515625" style="90" customWidth="1"/>
    <col min="7969" max="7969" width="25.85546875" style="90" customWidth="1"/>
    <col min="7970" max="8201" width="0.85546875" style="90"/>
    <col min="8202" max="8202" width="9.85546875" style="90" customWidth="1"/>
    <col min="8203" max="8203" width="81.85546875" style="90" customWidth="1"/>
    <col min="8204" max="8204" width="12.7109375" style="90" customWidth="1"/>
    <col min="8205" max="8205" width="12.42578125" style="90" customWidth="1"/>
    <col min="8206" max="8206" width="14.5703125" style="90" customWidth="1"/>
    <col min="8207" max="8207" width="12.28515625" style="90" customWidth="1"/>
    <col min="8208" max="8208" width="38.140625" style="90" customWidth="1"/>
    <col min="8209" max="8209" width="46.85546875" style="90" customWidth="1"/>
    <col min="8210" max="8212" width="12.7109375" style="90" customWidth="1"/>
    <col min="8213" max="8213" width="9.28515625" style="90" customWidth="1"/>
    <col min="8214" max="8214" width="13.5703125" style="90" customWidth="1"/>
    <col min="8215" max="8215" width="10.28515625" style="90" customWidth="1"/>
    <col min="8216" max="8216" width="12.85546875" style="90" customWidth="1"/>
    <col min="8217" max="8217" width="9.140625" style="90" customWidth="1"/>
    <col min="8218" max="8218" width="9.7109375" style="90" customWidth="1"/>
    <col min="8219" max="8219" width="9.28515625" style="90" customWidth="1"/>
    <col min="8220" max="8220" width="9.42578125" style="90" customWidth="1"/>
    <col min="8221" max="8221" width="10.5703125" style="90" customWidth="1"/>
    <col min="8222" max="8222" width="12.42578125" style="90" customWidth="1"/>
    <col min="8223" max="8223" width="14.5703125" style="90" customWidth="1"/>
    <col min="8224" max="8224" width="12.28515625" style="90" customWidth="1"/>
    <col min="8225" max="8225" width="25.85546875" style="90" customWidth="1"/>
    <col min="8226" max="8457" width="0.85546875" style="90"/>
    <col min="8458" max="8458" width="9.85546875" style="90" customWidth="1"/>
    <col min="8459" max="8459" width="81.85546875" style="90" customWidth="1"/>
    <col min="8460" max="8460" width="12.7109375" style="90" customWidth="1"/>
    <col min="8461" max="8461" width="12.42578125" style="90" customWidth="1"/>
    <col min="8462" max="8462" width="14.5703125" style="90" customWidth="1"/>
    <col min="8463" max="8463" width="12.28515625" style="90" customWidth="1"/>
    <col min="8464" max="8464" width="38.140625" style="90" customWidth="1"/>
    <col min="8465" max="8465" width="46.85546875" style="90" customWidth="1"/>
    <col min="8466" max="8468" width="12.7109375" style="90" customWidth="1"/>
    <col min="8469" max="8469" width="9.28515625" style="90" customWidth="1"/>
    <col min="8470" max="8470" width="13.5703125" style="90" customWidth="1"/>
    <col min="8471" max="8471" width="10.28515625" style="90" customWidth="1"/>
    <col min="8472" max="8472" width="12.85546875" style="90" customWidth="1"/>
    <col min="8473" max="8473" width="9.140625" style="90" customWidth="1"/>
    <col min="8474" max="8474" width="9.7109375" style="90" customWidth="1"/>
    <col min="8475" max="8475" width="9.28515625" style="90" customWidth="1"/>
    <col min="8476" max="8476" width="9.42578125" style="90" customWidth="1"/>
    <col min="8477" max="8477" width="10.5703125" style="90" customWidth="1"/>
    <col min="8478" max="8478" width="12.42578125" style="90" customWidth="1"/>
    <col min="8479" max="8479" width="14.5703125" style="90" customWidth="1"/>
    <col min="8480" max="8480" width="12.28515625" style="90" customWidth="1"/>
    <col min="8481" max="8481" width="25.85546875" style="90" customWidth="1"/>
    <col min="8482" max="8713" width="0.85546875" style="90"/>
    <col min="8714" max="8714" width="9.85546875" style="90" customWidth="1"/>
    <col min="8715" max="8715" width="81.85546875" style="90" customWidth="1"/>
    <col min="8716" max="8716" width="12.7109375" style="90" customWidth="1"/>
    <col min="8717" max="8717" width="12.42578125" style="90" customWidth="1"/>
    <col min="8718" max="8718" width="14.5703125" style="90" customWidth="1"/>
    <col min="8719" max="8719" width="12.28515625" style="90" customWidth="1"/>
    <col min="8720" max="8720" width="38.140625" style="90" customWidth="1"/>
    <col min="8721" max="8721" width="46.85546875" style="90" customWidth="1"/>
    <col min="8722" max="8724" width="12.7109375" style="90" customWidth="1"/>
    <col min="8725" max="8725" width="9.28515625" style="90" customWidth="1"/>
    <col min="8726" max="8726" width="13.5703125" style="90" customWidth="1"/>
    <col min="8727" max="8727" width="10.28515625" style="90" customWidth="1"/>
    <col min="8728" max="8728" width="12.85546875" style="90" customWidth="1"/>
    <col min="8729" max="8729" width="9.140625" style="90" customWidth="1"/>
    <col min="8730" max="8730" width="9.7109375" style="90" customWidth="1"/>
    <col min="8731" max="8731" width="9.28515625" style="90" customWidth="1"/>
    <col min="8732" max="8732" width="9.42578125" style="90" customWidth="1"/>
    <col min="8733" max="8733" width="10.5703125" style="90" customWidth="1"/>
    <col min="8734" max="8734" width="12.42578125" style="90" customWidth="1"/>
    <col min="8735" max="8735" width="14.5703125" style="90" customWidth="1"/>
    <col min="8736" max="8736" width="12.28515625" style="90" customWidth="1"/>
    <col min="8737" max="8737" width="25.85546875" style="90" customWidth="1"/>
    <col min="8738" max="8969" width="0.85546875" style="90"/>
    <col min="8970" max="8970" width="9.85546875" style="90" customWidth="1"/>
    <col min="8971" max="8971" width="81.85546875" style="90" customWidth="1"/>
    <col min="8972" max="8972" width="12.7109375" style="90" customWidth="1"/>
    <col min="8973" max="8973" width="12.42578125" style="90" customWidth="1"/>
    <col min="8974" max="8974" width="14.5703125" style="90" customWidth="1"/>
    <col min="8975" max="8975" width="12.28515625" style="90" customWidth="1"/>
    <col min="8976" max="8976" width="38.140625" style="90" customWidth="1"/>
    <col min="8977" max="8977" width="46.85546875" style="90" customWidth="1"/>
    <col min="8978" max="8980" width="12.7109375" style="90" customWidth="1"/>
    <col min="8981" max="8981" width="9.28515625" style="90" customWidth="1"/>
    <col min="8982" max="8982" width="13.5703125" style="90" customWidth="1"/>
    <col min="8983" max="8983" width="10.28515625" style="90" customWidth="1"/>
    <col min="8984" max="8984" width="12.85546875" style="90" customWidth="1"/>
    <col min="8985" max="8985" width="9.140625" style="90" customWidth="1"/>
    <col min="8986" max="8986" width="9.7109375" style="90" customWidth="1"/>
    <col min="8987" max="8987" width="9.28515625" style="90" customWidth="1"/>
    <col min="8988" max="8988" width="9.42578125" style="90" customWidth="1"/>
    <col min="8989" max="8989" width="10.5703125" style="90" customWidth="1"/>
    <col min="8990" max="8990" width="12.42578125" style="90" customWidth="1"/>
    <col min="8991" max="8991" width="14.5703125" style="90" customWidth="1"/>
    <col min="8992" max="8992" width="12.28515625" style="90" customWidth="1"/>
    <col min="8993" max="8993" width="25.85546875" style="90" customWidth="1"/>
    <col min="8994" max="9225" width="0.85546875" style="90"/>
    <col min="9226" max="9226" width="9.85546875" style="90" customWidth="1"/>
    <col min="9227" max="9227" width="81.85546875" style="90" customWidth="1"/>
    <col min="9228" max="9228" width="12.7109375" style="90" customWidth="1"/>
    <col min="9229" max="9229" width="12.42578125" style="90" customWidth="1"/>
    <col min="9230" max="9230" width="14.5703125" style="90" customWidth="1"/>
    <col min="9231" max="9231" width="12.28515625" style="90" customWidth="1"/>
    <col min="9232" max="9232" width="38.140625" style="90" customWidth="1"/>
    <col min="9233" max="9233" width="46.85546875" style="90" customWidth="1"/>
    <col min="9234" max="9236" width="12.7109375" style="90" customWidth="1"/>
    <col min="9237" max="9237" width="9.28515625" style="90" customWidth="1"/>
    <col min="9238" max="9238" width="13.5703125" style="90" customWidth="1"/>
    <col min="9239" max="9239" width="10.28515625" style="90" customWidth="1"/>
    <col min="9240" max="9240" width="12.85546875" style="90" customWidth="1"/>
    <col min="9241" max="9241" width="9.140625" style="90" customWidth="1"/>
    <col min="9242" max="9242" width="9.7109375" style="90" customWidth="1"/>
    <col min="9243" max="9243" width="9.28515625" style="90" customWidth="1"/>
    <col min="9244" max="9244" width="9.42578125" style="90" customWidth="1"/>
    <col min="9245" max="9245" width="10.5703125" style="90" customWidth="1"/>
    <col min="9246" max="9246" width="12.42578125" style="90" customWidth="1"/>
    <col min="9247" max="9247" width="14.5703125" style="90" customWidth="1"/>
    <col min="9248" max="9248" width="12.28515625" style="90" customWidth="1"/>
    <col min="9249" max="9249" width="25.85546875" style="90" customWidth="1"/>
    <col min="9250" max="9481" width="0.85546875" style="90"/>
    <col min="9482" max="9482" width="9.85546875" style="90" customWidth="1"/>
    <col min="9483" max="9483" width="81.85546875" style="90" customWidth="1"/>
    <col min="9484" max="9484" width="12.7109375" style="90" customWidth="1"/>
    <col min="9485" max="9485" width="12.42578125" style="90" customWidth="1"/>
    <col min="9486" max="9486" width="14.5703125" style="90" customWidth="1"/>
    <col min="9487" max="9487" width="12.28515625" style="90" customWidth="1"/>
    <col min="9488" max="9488" width="38.140625" style="90" customWidth="1"/>
    <col min="9489" max="9489" width="46.85546875" style="90" customWidth="1"/>
    <col min="9490" max="9492" width="12.7109375" style="90" customWidth="1"/>
    <col min="9493" max="9493" width="9.28515625" style="90" customWidth="1"/>
    <col min="9494" max="9494" width="13.5703125" style="90" customWidth="1"/>
    <col min="9495" max="9495" width="10.28515625" style="90" customWidth="1"/>
    <col min="9496" max="9496" width="12.85546875" style="90" customWidth="1"/>
    <col min="9497" max="9497" width="9.140625" style="90" customWidth="1"/>
    <col min="9498" max="9498" width="9.7109375" style="90" customWidth="1"/>
    <col min="9499" max="9499" width="9.28515625" style="90" customWidth="1"/>
    <col min="9500" max="9500" width="9.42578125" style="90" customWidth="1"/>
    <col min="9501" max="9501" width="10.5703125" style="90" customWidth="1"/>
    <col min="9502" max="9502" width="12.42578125" style="90" customWidth="1"/>
    <col min="9503" max="9503" width="14.5703125" style="90" customWidth="1"/>
    <col min="9504" max="9504" width="12.28515625" style="90" customWidth="1"/>
    <col min="9505" max="9505" width="25.85546875" style="90" customWidth="1"/>
    <col min="9506" max="9737" width="0.85546875" style="90"/>
    <col min="9738" max="9738" width="9.85546875" style="90" customWidth="1"/>
    <col min="9739" max="9739" width="81.85546875" style="90" customWidth="1"/>
    <col min="9740" max="9740" width="12.7109375" style="90" customWidth="1"/>
    <col min="9741" max="9741" width="12.42578125" style="90" customWidth="1"/>
    <col min="9742" max="9742" width="14.5703125" style="90" customWidth="1"/>
    <col min="9743" max="9743" width="12.28515625" style="90" customWidth="1"/>
    <col min="9744" max="9744" width="38.140625" style="90" customWidth="1"/>
    <col min="9745" max="9745" width="46.85546875" style="90" customWidth="1"/>
    <col min="9746" max="9748" width="12.7109375" style="90" customWidth="1"/>
    <col min="9749" max="9749" width="9.28515625" style="90" customWidth="1"/>
    <col min="9750" max="9750" width="13.5703125" style="90" customWidth="1"/>
    <col min="9751" max="9751" width="10.28515625" style="90" customWidth="1"/>
    <col min="9752" max="9752" width="12.85546875" style="90" customWidth="1"/>
    <col min="9753" max="9753" width="9.140625" style="90" customWidth="1"/>
    <col min="9754" max="9754" width="9.7109375" style="90" customWidth="1"/>
    <col min="9755" max="9755" width="9.28515625" style="90" customWidth="1"/>
    <col min="9756" max="9756" width="9.42578125" style="90" customWidth="1"/>
    <col min="9757" max="9757" width="10.5703125" style="90" customWidth="1"/>
    <col min="9758" max="9758" width="12.42578125" style="90" customWidth="1"/>
    <col min="9759" max="9759" width="14.5703125" style="90" customWidth="1"/>
    <col min="9760" max="9760" width="12.28515625" style="90" customWidth="1"/>
    <col min="9761" max="9761" width="25.85546875" style="90" customWidth="1"/>
    <col min="9762" max="9993" width="0.85546875" style="90"/>
    <col min="9994" max="9994" width="9.85546875" style="90" customWidth="1"/>
    <col min="9995" max="9995" width="81.85546875" style="90" customWidth="1"/>
    <col min="9996" max="9996" width="12.7109375" style="90" customWidth="1"/>
    <col min="9997" max="9997" width="12.42578125" style="90" customWidth="1"/>
    <col min="9998" max="9998" width="14.5703125" style="90" customWidth="1"/>
    <col min="9999" max="9999" width="12.28515625" style="90" customWidth="1"/>
    <col min="10000" max="10000" width="38.140625" style="90" customWidth="1"/>
    <col min="10001" max="10001" width="46.85546875" style="90" customWidth="1"/>
    <col min="10002" max="10004" width="12.7109375" style="90" customWidth="1"/>
    <col min="10005" max="10005" width="9.28515625" style="90" customWidth="1"/>
    <col min="10006" max="10006" width="13.5703125" style="90" customWidth="1"/>
    <col min="10007" max="10007" width="10.28515625" style="90" customWidth="1"/>
    <col min="10008" max="10008" width="12.85546875" style="90" customWidth="1"/>
    <col min="10009" max="10009" width="9.140625" style="90" customWidth="1"/>
    <col min="10010" max="10010" width="9.7109375" style="90" customWidth="1"/>
    <col min="10011" max="10011" width="9.28515625" style="90" customWidth="1"/>
    <col min="10012" max="10012" width="9.42578125" style="90" customWidth="1"/>
    <col min="10013" max="10013" width="10.5703125" style="90" customWidth="1"/>
    <col min="10014" max="10014" width="12.42578125" style="90" customWidth="1"/>
    <col min="10015" max="10015" width="14.5703125" style="90" customWidth="1"/>
    <col min="10016" max="10016" width="12.28515625" style="90" customWidth="1"/>
    <col min="10017" max="10017" width="25.85546875" style="90" customWidth="1"/>
    <col min="10018" max="10249" width="0.85546875" style="90"/>
    <col min="10250" max="10250" width="9.85546875" style="90" customWidth="1"/>
    <col min="10251" max="10251" width="81.85546875" style="90" customWidth="1"/>
    <col min="10252" max="10252" width="12.7109375" style="90" customWidth="1"/>
    <col min="10253" max="10253" width="12.42578125" style="90" customWidth="1"/>
    <col min="10254" max="10254" width="14.5703125" style="90" customWidth="1"/>
    <col min="10255" max="10255" width="12.28515625" style="90" customWidth="1"/>
    <col min="10256" max="10256" width="38.140625" style="90" customWidth="1"/>
    <col min="10257" max="10257" width="46.85546875" style="90" customWidth="1"/>
    <col min="10258" max="10260" width="12.7109375" style="90" customWidth="1"/>
    <col min="10261" max="10261" width="9.28515625" style="90" customWidth="1"/>
    <col min="10262" max="10262" width="13.5703125" style="90" customWidth="1"/>
    <col min="10263" max="10263" width="10.28515625" style="90" customWidth="1"/>
    <col min="10264" max="10264" width="12.85546875" style="90" customWidth="1"/>
    <col min="10265" max="10265" width="9.140625" style="90" customWidth="1"/>
    <col min="10266" max="10266" width="9.7109375" style="90" customWidth="1"/>
    <col min="10267" max="10267" width="9.28515625" style="90" customWidth="1"/>
    <col min="10268" max="10268" width="9.42578125" style="90" customWidth="1"/>
    <col min="10269" max="10269" width="10.5703125" style="90" customWidth="1"/>
    <col min="10270" max="10270" width="12.42578125" style="90" customWidth="1"/>
    <col min="10271" max="10271" width="14.5703125" style="90" customWidth="1"/>
    <col min="10272" max="10272" width="12.28515625" style="90" customWidth="1"/>
    <col min="10273" max="10273" width="25.85546875" style="90" customWidth="1"/>
    <col min="10274" max="10505" width="0.85546875" style="90"/>
    <col min="10506" max="10506" width="9.85546875" style="90" customWidth="1"/>
    <col min="10507" max="10507" width="81.85546875" style="90" customWidth="1"/>
    <col min="10508" max="10508" width="12.7109375" style="90" customWidth="1"/>
    <col min="10509" max="10509" width="12.42578125" style="90" customWidth="1"/>
    <col min="10510" max="10510" width="14.5703125" style="90" customWidth="1"/>
    <col min="10511" max="10511" width="12.28515625" style="90" customWidth="1"/>
    <col min="10512" max="10512" width="38.140625" style="90" customWidth="1"/>
    <col min="10513" max="10513" width="46.85546875" style="90" customWidth="1"/>
    <col min="10514" max="10516" width="12.7109375" style="90" customWidth="1"/>
    <col min="10517" max="10517" width="9.28515625" style="90" customWidth="1"/>
    <col min="10518" max="10518" width="13.5703125" style="90" customWidth="1"/>
    <col min="10519" max="10519" width="10.28515625" style="90" customWidth="1"/>
    <col min="10520" max="10520" width="12.85546875" style="90" customWidth="1"/>
    <col min="10521" max="10521" width="9.140625" style="90" customWidth="1"/>
    <col min="10522" max="10522" width="9.7109375" style="90" customWidth="1"/>
    <col min="10523" max="10523" width="9.28515625" style="90" customWidth="1"/>
    <col min="10524" max="10524" width="9.42578125" style="90" customWidth="1"/>
    <col min="10525" max="10525" width="10.5703125" style="90" customWidth="1"/>
    <col min="10526" max="10526" width="12.42578125" style="90" customWidth="1"/>
    <col min="10527" max="10527" width="14.5703125" style="90" customWidth="1"/>
    <col min="10528" max="10528" width="12.28515625" style="90" customWidth="1"/>
    <col min="10529" max="10529" width="25.85546875" style="90" customWidth="1"/>
    <col min="10530" max="10761" width="0.85546875" style="90"/>
    <col min="10762" max="10762" width="9.85546875" style="90" customWidth="1"/>
    <col min="10763" max="10763" width="81.85546875" style="90" customWidth="1"/>
    <col min="10764" max="10764" width="12.7109375" style="90" customWidth="1"/>
    <col min="10765" max="10765" width="12.42578125" style="90" customWidth="1"/>
    <col min="10766" max="10766" width="14.5703125" style="90" customWidth="1"/>
    <col min="10767" max="10767" width="12.28515625" style="90" customWidth="1"/>
    <col min="10768" max="10768" width="38.140625" style="90" customWidth="1"/>
    <col min="10769" max="10769" width="46.85546875" style="90" customWidth="1"/>
    <col min="10770" max="10772" width="12.7109375" style="90" customWidth="1"/>
    <col min="10773" max="10773" width="9.28515625" style="90" customWidth="1"/>
    <col min="10774" max="10774" width="13.5703125" style="90" customWidth="1"/>
    <col min="10775" max="10775" width="10.28515625" style="90" customWidth="1"/>
    <col min="10776" max="10776" width="12.85546875" style="90" customWidth="1"/>
    <col min="10777" max="10777" width="9.140625" style="90" customWidth="1"/>
    <col min="10778" max="10778" width="9.7109375" style="90" customWidth="1"/>
    <col min="10779" max="10779" width="9.28515625" style="90" customWidth="1"/>
    <col min="10780" max="10780" width="9.42578125" style="90" customWidth="1"/>
    <col min="10781" max="10781" width="10.5703125" style="90" customWidth="1"/>
    <col min="10782" max="10782" width="12.42578125" style="90" customWidth="1"/>
    <col min="10783" max="10783" width="14.5703125" style="90" customWidth="1"/>
    <col min="10784" max="10784" width="12.28515625" style="90" customWidth="1"/>
    <col min="10785" max="10785" width="25.85546875" style="90" customWidth="1"/>
    <col min="10786" max="11017" width="0.85546875" style="90"/>
    <col min="11018" max="11018" width="9.85546875" style="90" customWidth="1"/>
    <col min="11019" max="11019" width="81.85546875" style="90" customWidth="1"/>
    <col min="11020" max="11020" width="12.7109375" style="90" customWidth="1"/>
    <col min="11021" max="11021" width="12.42578125" style="90" customWidth="1"/>
    <col min="11022" max="11022" width="14.5703125" style="90" customWidth="1"/>
    <col min="11023" max="11023" width="12.28515625" style="90" customWidth="1"/>
    <col min="11024" max="11024" width="38.140625" style="90" customWidth="1"/>
    <col min="11025" max="11025" width="46.85546875" style="90" customWidth="1"/>
    <col min="11026" max="11028" width="12.7109375" style="90" customWidth="1"/>
    <col min="11029" max="11029" width="9.28515625" style="90" customWidth="1"/>
    <col min="11030" max="11030" width="13.5703125" style="90" customWidth="1"/>
    <col min="11031" max="11031" width="10.28515625" style="90" customWidth="1"/>
    <col min="11032" max="11032" width="12.85546875" style="90" customWidth="1"/>
    <col min="11033" max="11033" width="9.140625" style="90" customWidth="1"/>
    <col min="11034" max="11034" width="9.7109375" style="90" customWidth="1"/>
    <col min="11035" max="11035" width="9.28515625" style="90" customWidth="1"/>
    <col min="11036" max="11036" width="9.42578125" style="90" customWidth="1"/>
    <col min="11037" max="11037" width="10.5703125" style="90" customWidth="1"/>
    <col min="11038" max="11038" width="12.42578125" style="90" customWidth="1"/>
    <col min="11039" max="11039" width="14.5703125" style="90" customWidth="1"/>
    <col min="11040" max="11040" width="12.28515625" style="90" customWidth="1"/>
    <col min="11041" max="11041" width="25.85546875" style="90" customWidth="1"/>
    <col min="11042" max="11273" width="0.85546875" style="90"/>
    <col min="11274" max="11274" width="9.85546875" style="90" customWidth="1"/>
    <col min="11275" max="11275" width="81.85546875" style="90" customWidth="1"/>
    <col min="11276" max="11276" width="12.7109375" style="90" customWidth="1"/>
    <col min="11277" max="11277" width="12.42578125" style="90" customWidth="1"/>
    <col min="11278" max="11278" width="14.5703125" style="90" customWidth="1"/>
    <col min="11279" max="11279" width="12.28515625" style="90" customWidth="1"/>
    <col min="11280" max="11280" width="38.140625" style="90" customWidth="1"/>
    <col min="11281" max="11281" width="46.85546875" style="90" customWidth="1"/>
    <col min="11282" max="11284" width="12.7109375" style="90" customWidth="1"/>
    <col min="11285" max="11285" width="9.28515625" style="90" customWidth="1"/>
    <col min="11286" max="11286" width="13.5703125" style="90" customWidth="1"/>
    <col min="11287" max="11287" width="10.28515625" style="90" customWidth="1"/>
    <col min="11288" max="11288" width="12.85546875" style="90" customWidth="1"/>
    <col min="11289" max="11289" width="9.140625" style="90" customWidth="1"/>
    <col min="11290" max="11290" width="9.7109375" style="90" customWidth="1"/>
    <col min="11291" max="11291" width="9.28515625" style="90" customWidth="1"/>
    <col min="11292" max="11292" width="9.42578125" style="90" customWidth="1"/>
    <col min="11293" max="11293" width="10.5703125" style="90" customWidth="1"/>
    <col min="11294" max="11294" width="12.42578125" style="90" customWidth="1"/>
    <col min="11295" max="11295" width="14.5703125" style="90" customWidth="1"/>
    <col min="11296" max="11296" width="12.28515625" style="90" customWidth="1"/>
    <col min="11297" max="11297" width="25.85546875" style="90" customWidth="1"/>
    <col min="11298" max="11529" width="0.85546875" style="90"/>
    <col min="11530" max="11530" width="9.85546875" style="90" customWidth="1"/>
    <col min="11531" max="11531" width="81.85546875" style="90" customWidth="1"/>
    <col min="11532" max="11532" width="12.7109375" style="90" customWidth="1"/>
    <col min="11533" max="11533" width="12.42578125" style="90" customWidth="1"/>
    <col min="11534" max="11534" width="14.5703125" style="90" customWidth="1"/>
    <col min="11535" max="11535" width="12.28515625" style="90" customWidth="1"/>
    <col min="11536" max="11536" width="38.140625" style="90" customWidth="1"/>
    <col min="11537" max="11537" width="46.85546875" style="90" customWidth="1"/>
    <col min="11538" max="11540" width="12.7109375" style="90" customWidth="1"/>
    <col min="11541" max="11541" width="9.28515625" style="90" customWidth="1"/>
    <col min="11542" max="11542" width="13.5703125" style="90" customWidth="1"/>
    <col min="11543" max="11543" width="10.28515625" style="90" customWidth="1"/>
    <col min="11544" max="11544" width="12.85546875" style="90" customWidth="1"/>
    <col min="11545" max="11545" width="9.140625" style="90" customWidth="1"/>
    <col min="11546" max="11546" width="9.7109375" style="90" customWidth="1"/>
    <col min="11547" max="11547" width="9.28515625" style="90" customWidth="1"/>
    <col min="11548" max="11548" width="9.42578125" style="90" customWidth="1"/>
    <col min="11549" max="11549" width="10.5703125" style="90" customWidth="1"/>
    <col min="11550" max="11550" width="12.42578125" style="90" customWidth="1"/>
    <col min="11551" max="11551" width="14.5703125" style="90" customWidth="1"/>
    <col min="11552" max="11552" width="12.28515625" style="90" customWidth="1"/>
    <col min="11553" max="11553" width="25.85546875" style="90" customWidth="1"/>
    <col min="11554" max="11785" width="0.85546875" style="90"/>
    <col min="11786" max="11786" width="9.85546875" style="90" customWidth="1"/>
    <col min="11787" max="11787" width="81.85546875" style="90" customWidth="1"/>
    <col min="11788" max="11788" width="12.7109375" style="90" customWidth="1"/>
    <col min="11789" max="11789" width="12.42578125" style="90" customWidth="1"/>
    <col min="11790" max="11790" width="14.5703125" style="90" customWidth="1"/>
    <col min="11791" max="11791" width="12.28515625" style="90" customWidth="1"/>
    <col min="11792" max="11792" width="38.140625" style="90" customWidth="1"/>
    <col min="11793" max="11793" width="46.85546875" style="90" customWidth="1"/>
    <col min="11794" max="11796" width="12.7109375" style="90" customWidth="1"/>
    <col min="11797" max="11797" width="9.28515625" style="90" customWidth="1"/>
    <col min="11798" max="11798" width="13.5703125" style="90" customWidth="1"/>
    <col min="11799" max="11799" width="10.28515625" style="90" customWidth="1"/>
    <col min="11800" max="11800" width="12.85546875" style="90" customWidth="1"/>
    <col min="11801" max="11801" width="9.140625" style="90" customWidth="1"/>
    <col min="11802" max="11802" width="9.7109375" style="90" customWidth="1"/>
    <col min="11803" max="11803" width="9.28515625" style="90" customWidth="1"/>
    <col min="11804" max="11804" width="9.42578125" style="90" customWidth="1"/>
    <col min="11805" max="11805" width="10.5703125" style="90" customWidth="1"/>
    <col min="11806" max="11806" width="12.42578125" style="90" customWidth="1"/>
    <col min="11807" max="11807" width="14.5703125" style="90" customWidth="1"/>
    <col min="11808" max="11808" width="12.28515625" style="90" customWidth="1"/>
    <col min="11809" max="11809" width="25.85546875" style="90" customWidth="1"/>
    <col min="11810" max="12041" width="0.85546875" style="90"/>
    <col min="12042" max="12042" width="9.85546875" style="90" customWidth="1"/>
    <col min="12043" max="12043" width="81.85546875" style="90" customWidth="1"/>
    <col min="12044" max="12044" width="12.7109375" style="90" customWidth="1"/>
    <col min="12045" max="12045" width="12.42578125" style="90" customWidth="1"/>
    <col min="12046" max="12046" width="14.5703125" style="90" customWidth="1"/>
    <col min="12047" max="12047" width="12.28515625" style="90" customWidth="1"/>
    <col min="12048" max="12048" width="38.140625" style="90" customWidth="1"/>
    <col min="12049" max="12049" width="46.85546875" style="90" customWidth="1"/>
    <col min="12050" max="12052" width="12.7109375" style="90" customWidth="1"/>
    <col min="12053" max="12053" width="9.28515625" style="90" customWidth="1"/>
    <col min="12054" max="12054" width="13.5703125" style="90" customWidth="1"/>
    <col min="12055" max="12055" width="10.28515625" style="90" customWidth="1"/>
    <col min="12056" max="12056" width="12.85546875" style="90" customWidth="1"/>
    <col min="12057" max="12057" width="9.140625" style="90" customWidth="1"/>
    <col min="12058" max="12058" width="9.7109375" style="90" customWidth="1"/>
    <col min="12059" max="12059" width="9.28515625" style="90" customWidth="1"/>
    <col min="12060" max="12060" width="9.42578125" style="90" customWidth="1"/>
    <col min="12061" max="12061" width="10.5703125" style="90" customWidth="1"/>
    <col min="12062" max="12062" width="12.42578125" style="90" customWidth="1"/>
    <col min="12063" max="12063" width="14.5703125" style="90" customWidth="1"/>
    <col min="12064" max="12064" width="12.28515625" style="90" customWidth="1"/>
    <col min="12065" max="12065" width="25.85546875" style="90" customWidth="1"/>
    <col min="12066" max="12297" width="0.85546875" style="90"/>
    <col min="12298" max="12298" width="9.85546875" style="90" customWidth="1"/>
    <col min="12299" max="12299" width="81.85546875" style="90" customWidth="1"/>
    <col min="12300" max="12300" width="12.7109375" style="90" customWidth="1"/>
    <col min="12301" max="12301" width="12.42578125" style="90" customWidth="1"/>
    <col min="12302" max="12302" width="14.5703125" style="90" customWidth="1"/>
    <col min="12303" max="12303" width="12.28515625" style="90" customWidth="1"/>
    <col min="12304" max="12304" width="38.140625" style="90" customWidth="1"/>
    <col min="12305" max="12305" width="46.85546875" style="90" customWidth="1"/>
    <col min="12306" max="12308" width="12.7109375" style="90" customWidth="1"/>
    <col min="12309" max="12309" width="9.28515625" style="90" customWidth="1"/>
    <col min="12310" max="12310" width="13.5703125" style="90" customWidth="1"/>
    <col min="12311" max="12311" width="10.28515625" style="90" customWidth="1"/>
    <col min="12312" max="12312" width="12.85546875" style="90" customWidth="1"/>
    <col min="12313" max="12313" width="9.140625" style="90" customWidth="1"/>
    <col min="12314" max="12314" width="9.7109375" style="90" customWidth="1"/>
    <col min="12315" max="12315" width="9.28515625" style="90" customWidth="1"/>
    <col min="12316" max="12316" width="9.42578125" style="90" customWidth="1"/>
    <col min="12317" max="12317" width="10.5703125" style="90" customWidth="1"/>
    <col min="12318" max="12318" width="12.42578125" style="90" customWidth="1"/>
    <col min="12319" max="12319" width="14.5703125" style="90" customWidth="1"/>
    <col min="12320" max="12320" width="12.28515625" style="90" customWidth="1"/>
    <col min="12321" max="12321" width="25.85546875" style="90" customWidth="1"/>
    <col min="12322" max="12553" width="0.85546875" style="90"/>
    <col min="12554" max="12554" width="9.85546875" style="90" customWidth="1"/>
    <col min="12555" max="12555" width="81.85546875" style="90" customWidth="1"/>
    <col min="12556" max="12556" width="12.7109375" style="90" customWidth="1"/>
    <col min="12557" max="12557" width="12.42578125" style="90" customWidth="1"/>
    <col min="12558" max="12558" width="14.5703125" style="90" customWidth="1"/>
    <col min="12559" max="12559" width="12.28515625" style="90" customWidth="1"/>
    <col min="12560" max="12560" width="38.140625" style="90" customWidth="1"/>
    <col min="12561" max="12561" width="46.85546875" style="90" customWidth="1"/>
    <col min="12562" max="12564" width="12.7109375" style="90" customWidth="1"/>
    <col min="12565" max="12565" width="9.28515625" style="90" customWidth="1"/>
    <col min="12566" max="12566" width="13.5703125" style="90" customWidth="1"/>
    <col min="12567" max="12567" width="10.28515625" style="90" customWidth="1"/>
    <col min="12568" max="12568" width="12.85546875" style="90" customWidth="1"/>
    <col min="12569" max="12569" width="9.140625" style="90" customWidth="1"/>
    <col min="12570" max="12570" width="9.7109375" style="90" customWidth="1"/>
    <col min="12571" max="12571" width="9.28515625" style="90" customWidth="1"/>
    <col min="12572" max="12572" width="9.42578125" style="90" customWidth="1"/>
    <col min="12573" max="12573" width="10.5703125" style="90" customWidth="1"/>
    <col min="12574" max="12574" width="12.42578125" style="90" customWidth="1"/>
    <col min="12575" max="12575" width="14.5703125" style="90" customWidth="1"/>
    <col min="12576" max="12576" width="12.28515625" style="90" customWidth="1"/>
    <col min="12577" max="12577" width="25.85546875" style="90" customWidth="1"/>
    <col min="12578" max="12809" width="0.85546875" style="90"/>
    <col min="12810" max="12810" width="9.85546875" style="90" customWidth="1"/>
    <col min="12811" max="12811" width="81.85546875" style="90" customWidth="1"/>
    <col min="12812" max="12812" width="12.7109375" style="90" customWidth="1"/>
    <col min="12813" max="12813" width="12.42578125" style="90" customWidth="1"/>
    <col min="12814" max="12814" width="14.5703125" style="90" customWidth="1"/>
    <col min="12815" max="12815" width="12.28515625" style="90" customWidth="1"/>
    <col min="12816" max="12816" width="38.140625" style="90" customWidth="1"/>
    <col min="12817" max="12817" width="46.85546875" style="90" customWidth="1"/>
    <col min="12818" max="12820" width="12.7109375" style="90" customWidth="1"/>
    <col min="12821" max="12821" width="9.28515625" style="90" customWidth="1"/>
    <col min="12822" max="12822" width="13.5703125" style="90" customWidth="1"/>
    <col min="12823" max="12823" width="10.28515625" style="90" customWidth="1"/>
    <col min="12824" max="12824" width="12.85546875" style="90" customWidth="1"/>
    <col min="12825" max="12825" width="9.140625" style="90" customWidth="1"/>
    <col min="12826" max="12826" width="9.7109375" style="90" customWidth="1"/>
    <col min="12827" max="12827" width="9.28515625" style="90" customWidth="1"/>
    <col min="12828" max="12828" width="9.42578125" style="90" customWidth="1"/>
    <col min="12829" max="12829" width="10.5703125" style="90" customWidth="1"/>
    <col min="12830" max="12830" width="12.42578125" style="90" customWidth="1"/>
    <col min="12831" max="12831" width="14.5703125" style="90" customWidth="1"/>
    <col min="12832" max="12832" width="12.28515625" style="90" customWidth="1"/>
    <col min="12833" max="12833" width="25.85546875" style="90" customWidth="1"/>
    <col min="12834" max="13065" width="0.85546875" style="90"/>
    <col min="13066" max="13066" width="9.85546875" style="90" customWidth="1"/>
    <col min="13067" max="13067" width="81.85546875" style="90" customWidth="1"/>
    <col min="13068" max="13068" width="12.7109375" style="90" customWidth="1"/>
    <col min="13069" max="13069" width="12.42578125" style="90" customWidth="1"/>
    <col min="13070" max="13070" width="14.5703125" style="90" customWidth="1"/>
    <col min="13071" max="13071" width="12.28515625" style="90" customWidth="1"/>
    <col min="13072" max="13072" width="38.140625" style="90" customWidth="1"/>
    <col min="13073" max="13073" width="46.85546875" style="90" customWidth="1"/>
    <col min="13074" max="13076" width="12.7109375" style="90" customWidth="1"/>
    <col min="13077" max="13077" width="9.28515625" style="90" customWidth="1"/>
    <col min="13078" max="13078" width="13.5703125" style="90" customWidth="1"/>
    <col min="13079" max="13079" width="10.28515625" style="90" customWidth="1"/>
    <col min="13080" max="13080" width="12.85546875" style="90" customWidth="1"/>
    <col min="13081" max="13081" width="9.140625" style="90" customWidth="1"/>
    <col min="13082" max="13082" width="9.7109375" style="90" customWidth="1"/>
    <col min="13083" max="13083" width="9.28515625" style="90" customWidth="1"/>
    <col min="13084" max="13084" width="9.42578125" style="90" customWidth="1"/>
    <col min="13085" max="13085" width="10.5703125" style="90" customWidth="1"/>
    <col min="13086" max="13086" width="12.42578125" style="90" customWidth="1"/>
    <col min="13087" max="13087" width="14.5703125" style="90" customWidth="1"/>
    <col min="13088" max="13088" width="12.28515625" style="90" customWidth="1"/>
    <col min="13089" max="13089" width="25.85546875" style="90" customWidth="1"/>
    <col min="13090" max="13321" width="0.85546875" style="90"/>
    <col min="13322" max="13322" width="9.85546875" style="90" customWidth="1"/>
    <col min="13323" max="13323" width="81.85546875" style="90" customWidth="1"/>
    <col min="13324" max="13324" width="12.7109375" style="90" customWidth="1"/>
    <col min="13325" max="13325" width="12.42578125" style="90" customWidth="1"/>
    <col min="13326" max="13326" width="14.5703125" style="90" customWidth="1"/>
    <col min="13327" max="13327" width="12.28515625" style="90" customWidth="1"/>
    <col min="13328" max="13328" width="38.140625" style="90" customWidth="1"/>
    <col min="13329" max="13329" width="46.85546875" style="90" customWidth="1"/>
    <col min="13330" max="13332" width="12.7109375" style="90" customWidth="1"/>
    <col min="13333" max="13333" width="9.28515625" style="90" customWidth="1"/>
    <col min="13334" max="13334" width="13.5703125" style="90" customWidth="1"/>
    <col min="13335" max="13335" width="10.28515625" style="90" customWidth="1"/>
    <col min="13336" max="13336" width="12.85546875" style="90" customWidth="1"/>
    <col min="13337" max="13337" width="9.140625" style="90" customWidth="1"/>
    <col min="13338" max="13338" width="9.7109375" style="90" customWidth="1"/>
    <col min="13339" max="13339" width="9.28515625" style="90" customWidth="1"/>
    <col min="13340" max="13340" width="9.42578125" style="90" customWidth="1"/>
    <col min="13341" max="13341" width="10.5703125" style="90" customWidth="1"/>
    <col min="13342" max="13342" width="12.42578125" style="90" customWidth="1"/>
    <col min="13343" max="13343" width="14.5703125" style="90" customWidth="1"/>
    <col min="13344" max="13344" width="12.28515625" style="90" customWidth="1"/>
    <col min="13345" max="13345" width="25.85546875" style="90" customWidth="1"/>
    <col min="13346" max="13577" width="0.85546875" style="90"/>
    <col min="13578" max="13578" width="9.85546875" style="90" customWidth="1"/>
    <col min="13579" max="13579" width="81.85546875" style="90" customWidth="1"/>
    <col min="13580" max="13580" width="12.7109375" style="90" customWidth="1"/>
    <col min="13581" max="13581" width="12.42578125" style="90" customWidth="1"/>
    <col min="13582" max="13582" width="14.5703125" style="90" customWidth="1"/>
    <col min="13583" max="13583" width="12.28515625" style="90" customWidth="1"/>
    <col min="13584" max="13584" width="38.140625" style="90" customWidth="1"/>
    <col min="13585" max="13585" width="46.85546875" style="90" customWidth="1"/>
    <col min="13586" max="13588" width="12.7109375" style="90" customWidth="1"/>
    <col min="13589" max="13589" width="9.28515625" style="90" customWidth="1"/>
    <col min="13590" max="13590" width="13.5703125" style="90" customWidth="1"/>
    <col min="13591" max="13591" width="10.28515625" style="90" customWidth="1"/>
    <col min="13592" max="13592" width="12.85546875" style="90" customWidth="1"/>
    <col min="13593" max="13593" width="9.140625" style="90" customWidth="1"/>
    <col min="13594" max="13594" width="9.7109375" style="90" customWidth="1"/>
    <col min="13595" max="13595" width="9.28515625" style="90" customWidth="1"/>
    <col min="13596" max="13596" width="9.42578125" style="90" customWidth="1"/>
    <col min="13597" max="13597" width="10.5703125" style="90" customWidth="1"/>
    <col min="13598" max="13598" width="12.42578125" style="90" customWidth="1"/>
    <col min="13599" max="13599" width="14.5703125" style="90" customWidth="1"/>
    <col min="13600" max="13600" width="12.28515625" style="90" customWidth="1"/>
    <col min="13601" max="13601" width="25.85546875" style="90" customWidth="1"/>
    <col min="13602" max="13833" width="0.85546875" style="90"/>
    <col min="13834" max="13834" width="9.85546875" style="90" customWidth="1"/>
    <col min="13835" max="13835" width="81.85546875" style="90" customWidth="1"/>
    <col min="13836" max="13836" width="12.7109375" style="90" customWidth="1"/>
    <col min="13837" max="13837" width="12.42578125" style="90" customWidth="1"/>
    <col min="13838" max="13838" width="14.5703125" style="90" customWidth="1"/>
    <col min="13839" max="13839" width="12.28515625" style="90" customWidth="1"/>
    <col min="13840" max="13840" width="38.140625" style="90" customWidth="1"/>
    <col min="13841" max="13841" width="46.85546875" style="90" customWidth="1"/>
    <col min="13842" max="13844" width="12.7109375" style="90" customWidth="1"/>
    <col min="13845" max="13845" width="9.28515625" style="90" customWidth="1"/>
    <col min="13846" max="13846" width="13.5703125" style="90" customWidth="1"/>
    <col min="13847" max="13847" width="10.28515625" style="90" customWidth="1"/>
    <col min="13848" max="13848" width="12.85546875" style="90" customWidth="1"/>
    <col min="13849" max="13849" width="9.140625" style="90" customWidth="1"/>
    <col min="13850" max="13850" width="9.7109375" style="90" customWidth="1"/>
    <col min="13851" max="13851" width="9.28515625" style="90" customWidth="1"/>
    <col min="13852" max="13852" width="9.42578125" style="90" customWidth="1"/>
    <col min="13853" max="13853" width="10.5703125" style="90" customWidth="1"/>
    <col min="13854" max="13854" width="12.42578125" style="90" customWidth="1"/>
    <col min="13855" max="13855" width="14.5703125" style="90" customWidth="1"/>
    <col min="13856" max="13856" width="12.28515625" style="90" customWidth="1"/>
    <col min="13857" max="13857" width="25.85546875" style="90" customWidth="1"/>
    <col min="13858" max="14089" width="0.85546875" style="90"/>
    <col min="14090" max="14090" width="9.85546875" style="90" customWidth="1"/>
    <col min="14091" max="14091" width="81.85546875" style="90" customWidth="1"/>
    <col min="14092" max="14092" width="12.7109375" style="90" customWidth="1"/>
    <col min="14093" max="14093" width="12.42578125" style="90" customWidth="1"/>
    <col min="14094" max="14094" width="14.5703125" style="90" customWidth="1"/>
    <col min="14095" max="14095" width="12.28515625" style="90" customWidth="1"/>
    <col min="14096" max="14096" width="38.140625" style="90" customWidth="1"/>
    <col min="14097" max="14097" width="46.85546875" style="90" customWidth="1"/>
    <col min="14098" max="14100" width="12.7109375" style="90" customWidth="1"/>
    <col min="14101" max="14101" width="9.28515625" style="90" customWidth="1"/>
    <col min="14102" max="14102" width="13.5703125" style="90" customWidth="1"/>
    <col min="14103" max="14103" width="10.28515625" style="90" customWidth="1"/>
    <col min="14104" max="14104" width="12.85546875" style="90" customWidth="1"/>
    <col min="14105" max="14105" width="9.140625" style="90" customWidth="1"/>
    <col min="14106" max="14106" width="9.7109375" style="90" customWidth="1"/>
    <col min="14107" max="14107" width="9.28515625" style="90" customWidth="1"/>
    <col min="14108" max="14108" width="9.42578125" style="90" customWidth="1"/>
    <col min="14109" max="14109" width="10.5703125" style="90" customWidth="1"/>
    <col min="14110" max="14110" width="12.42578125" style="90" customWidth="1"/>
    <col min="14111" max="14111" width="14.5703125" style="90" customWidth="1"/>
    <col min="14112" max="14112" width="12.28515625" style="90" customWidth="1"/>
    <col min="14113" max="14113" width="25.85546875" style="90" customWidth="1"/>
    <col min="14114" max="14345" width="0.85546875" style="90"/>
    <col min="14346" max="14346" width="9.85546875" style="90" customWidth="1"/>
    <col min="14347" max="14347" width="81.85546875" style="90" customWidth="1"/>
    <col min="14348" max="14348" width="12.7109375" style="90" customWidth="1"/>
    <col min="14349" max="14349" width="12.42578125" style="90" customWidth="1"/>
    <col min="14350" max="14350" width="14.5703125" style="90" customWidth="1"/>
    <col min="14351" max="14351" width="12.28515625" style="90" customWidth="1"/>
    <col min="14352" max="14352" width="38.140625" style="90" customWidth="1"/>
    <col min="14353" max="14353" width="46.85546875" style="90" customWidth="1"/>
    <col min="14354" max="14356" width="12.7109375" style="90" customWidth="1"/>
    <col min="14357" max="14357" width="9.28515625" style="90" customWidth="1"/>
    <col min="14358" max="14358" width="13.5703125" style="90" customWidth="1"/>
    <col min="14359" max="14359" width="10.28515625" style="90" customWidth="1"/>
    <col min="14360" max="14360" width="12.85546875" style="90" customWidth="1"/>
    <col min="14361" max="14361" width="9.140625" style="90" customWidth="1"/>
    <col min="14362" max="14362" width="9.7109375" style="90" customWidth="1"/>
    <col min="14363" max="14363" width="9.28515625" style="90" customWidth="1"/>
    <col min="14364" max="14364" width="9.42578125" style="90" customWidth="1"/>
    <col min="14365" max="14365" width="10.5703125" style="90" customWidth="1"/>
    <col min="14366" max="14366" width="12.42578125" style="90" customWidth="1"/>
    <col min="14367" max="14367" width="14.5703125" style="90" customWidth="1"/>
    <col min="14368" max="14368" width="12.28515625" style="90" customWidth="1"/>
    <col min="14369" max="14369" width="25.85546875" style="90" customWidth="1"/>
    <col min="14370" max="14601" width="0.85546875" style="90"/>
    <col min="14602" max="14602" width="9.85546875" style="90" customWidth="1"/>
    <col min="14603" max="14603" width="81.85546875" style="90" customWidth="1"/>
    <col min="14604" max="14604" width="12.7109375" style="90" customWidth="1"/>
    <col min="14605" max="14605" width="12.42578125" style="90" customWidth="1"/>
    <col min="14606" max="14606" width="14.5703125" style="90" customWidth="1"/>
    <col min="14607" max="14607" width="12.28515625" style="90" customWidth="1"/>
    <col min="14608" max="14608" width="38.140625" style="90" customWidth="1"/>
    <col min="14609" max="14609" width="46.85546875" style="90" customWidth="1"/>
    <col min="14610" max="14612" width="12.7109375" style="90" customWidth="1"/>
    <col min="14613" max="14613" width="9.28515625" style="90" customWidth="1"/>
    <col min="14614" max="14614" width="13.5703125" style="90" customWidth="1"/>
    <col min="14615" max="14615" width="10.28515625" style="90" customWidth="1"/>
    <col min="14616" max="14616" width="12.85546875" style="90" customWidth="1"/>
    <col min="14617" max="14617" width="9.140625" style="90" customWidth="1"/>
    <col min="14618" max="14618" width="9.7109375" style="90" customWidth="1"/>
    <col min="14619" max="14619" width="9.28515625" style="90" customWidth="1"/>
    <col min="14620" max="14620" width="9.42578125" style="90" customWidth="1"/>
    <col min="14621" max="14621" width="10.5703125" style="90" customWidth="1"/>
    <col min="14622" max="14622" width="12.42578125" style="90" customWidth="1"/>
    <col min="14623" max="14623" width="14.5703125" style="90" customWidth="1"/>
    <col min="14624" max="14624" width="12.28515625" style="90" customWidth="1"/>
    <col min="14625" max="14625" width="25.85546875" style="90" customWidth="1"/>
    <col min="14626" max="14857" width="0.85546875" style="90"/>
    <col min="14858" max="14858" width="9.85546875" style="90" customWidth="1"/>
    <col min="14859" max="14859" width="81.85546875" style="90" customWidth="1"/>
    <col min="14860" max="14860" width="12.7109375" style="90" customWidth="1"/>
    <col min="14861" max="14861" width="12.42578125" style="90" customWidth="1"/>
    <col min="14862" max="14862" width="14.5703125" style="90" customWidth="1"/>
    <col min="14863" max="14863" width="12.28515625" style="90" customWidth="1"/>
    <col min="14864" max="14864" width="38.140625" style="90" customWidth="1"/>
    <col min="14865" max="14865" width="46.85546875" style="90" customWidth="1"/>
    <col min="14866" max="14868" width="12.7109375" style="90" customWidth="1"/>
    <col min="14869" max="14869" width="9.28515625" style="90" customWidth="1"/>
    <col min="14870" max="14870" width="13.5703125" style="90" customWidth="1"/>
    <col min="14871" max="14871" width="10.28515625" style="90" customWidth="1"/>
    <col min="14872" max="14872" width="12.85546875" style="90" customWidth="1"/>
    <col min="14873" max="14873" width="9.140625" style="90" customWidth="1"/>
    <col min="14874" max="14874" width="9.7109375" style="90" customWidth="1"/>
    <col min="14875" max="14875" width="9.28515625" style="90" customWidth="1"/>
    <col min="14876" max="14876" width="9.42578125" style="90" customWidth="1"/>
    <col min="14877" max="14877" width="10.5703125" style="90" customWidth="1"/>
    <col min="14878" max="14878" width="12.42578125" style="90" customWidth="1"/>
    <col min="14879" max="14879" width="14.5703125" style="90" customWidth="1"/>
    <col min="14880" max="14880" width="12.28515625" style="90" customWidth="1"/>
    <col min="14881" max="14881" width="25.85546875" style="90" customWidth="1"/>
    <col min="14882" max="15113" width="0.85546875" style="90"/>
    <col min="15114" max="15114" width="9.85546875" style="90" customWidth="1"/>
    <col min="15115" max="15115" width="81.85546875" style="90" customWidth="1"/>
    <col min="15116" max="15116" width="12.7109375" style="90" customWidth="1"/>
    <col min="15117" max="15117" width="12.42578125" style="90" customWidth="1"/>
    <col min="15118" max="15118" width="14.5703125" style="90" customWidth="1"/>
    <col min="15119" max="15119" width="12.28515625" style="90" customWidth="1"/>
    <col min="15120" max="15120" width="38.140625" style="90" customWidth="1"/>
    <col min="15121" max="15121" width="46.85546875" style="90" customWidth="1"/>
    <col min="15122" max="15124" width="12.7109375" style="90" customWidth="1"/>
    <col min="15125" max="15125" width="9.28515625" style="90" customWidth="1"/>
    <col min="15126" max="15126" width="13.5703125" style="90" customWidth="1"/>
    <col min="15127" max="15127" width="10.28515625" style="90" customWidth="1"/>
    <col min="15128" max="15128" width="12.85546875" style="90" customWidth="1"/>
    <col min="15129" max="15129" width="9.140625" style="90" customWidth="1"/>
    <col min="15130" max="15130" width="9.7109375" style="90" customWidth="1"/>
    <col min="15131" max="15131" width="9.28515625" style="90" customWidth="1"/>
    <col min="15132" max="15132" width="9.42578125" style="90" customWidth="1"/>
    <col min="15133" max="15133" width="10.5703125" style="90" customWidth="1"/>
    <col min="15134" max="15134" width="12.42578125" style="90" customWidth="1"/>
    <col min="15135" max="15135" width="14.5703125" style="90" customWidth="1"/>
    <col min="15136" max="15136" width="12.28515625" style="90" customWidth="1"/>
    <col min="15137" max="15137" width="25.85546875" style="90" customWidth="1"/>
    <col min="15138" max="15369" width="0.85546875" style="90"/>
    <col min="15370" max="15370" width="9.85546875" style="90" customWidth="1"/>
    <col min="15371" max="15371" width="81.85546875" style="90" customWidth="1"/>
    <col min="15372" max="15372" width="12.7109375" style="90" customWidth="1"/>
    <col min="15373" max="15373" width="12.42578125" style="90" customWidth="1"/>
    <col min="15374" max="15374" width="14.5703125" style="90" customWidth="1"/>
    <col min="15375" max="15375" width="12.28515625" style="90" customWidth="1"/>
    <col min="15376" max="15376" width="38.140625" style="90" customWidth="1"/>
    <col min="15377" max="15377" width="46.85546875" style="90" customWidth="1"/>
    <col min="15378" max="15380" width="12.7109375" style="90" customWidth="1"/>
    <col min="15381" max="15381" width="9.28515625" style="90" customWidth="1"/>
    <col min="15382" max="15382" width="13.5703125" style="90" customWidth="1"/>
    <col min="15383" max="15383" width="10.28515625" style="90" customWidth="1"/>
    <col min="15384" max="15384" width="12.85546875" style="90" customWidth="1"/>
    <col min="15385" max="15385" width="9.140625" style="90" customWidth="1"/>
    <col min="15386" max="15386" width="9.7109375" style="90" customWidth="1"/>
    <col min="15387" max="15387" width="9.28515625" style="90" customWidth="1"/>
    <col min="15388" max="15388" width="9.42578125" style="90" customWidth="1"/>
    <col min="15389" max="15389" width="10.5703125" style="90" customWidth="1"/>
    <col min="15390" max="15390" width="12.42578125" style="90" customWidth="1"/>
    <col min="15391" max="15391" width="14.5703125" style="90" customWidth="1"/>
    <col min="15392" max="15392" width="12.28515625" style="90" customWidth="1"/>
    <col min="15393" max="15393" width="25.85546875" style="90" customWidth="1"/>
    <col min="15394" max="15625" width="0.85546875" style="90"/>
    <col min="15626" max="15626" width="9.85546875" style="90" customWidth="1"/>
    <col min="15627" max="15627" width="81.85546875" style="90" customWidth="1"/>
    <col min="15628" max="15628" width="12.7109375" style="90" customWidth="1"/>
    <col min="15629" max="15629" width="12.42578125" style="90" customWidth="1"/>
    <col min="15630" max="15630" width="14.5703125" style="90" customWidth="1"/>
    <col min="15631" max="15631" width="12.28515625" style="90" customWidth="1"/>
    <col min="15632" max="15632" width="38.140625" style="90" customWidth="1"/>
    <col min="15633" max="15633" width="46.85546875" style="90" customWidth="1"/>
    <col min="15634" max="15636" width="12.7109375" style="90" customWidth="1"/>
    <col min="15637" max="15637" width="9.28515625" style="90" customWidth="1"/>
    <col min="15638" max="15638" width="13.5703125" style="90" customWidth="1"/>
    <col min="15639" max="15639" width="10.28515625" style="90" customWidth="1"/>
    <col min="15640" max="15640" width="12.85546875" style="90" customWidth="1"/>
    <col min="15641" max="15641" width="9.140625" style="90" customWidth="1"/>
    <col min="15642" max="15642" width="9.7109375" style="90" customWidth="1"/>
    <col min="15643" max="15643" width="9.28515625" style="90" customWidth="1"/>
    <col min="15644" max="15644" width="9.42578125" style="90" customWidth="1"/>
    <col min="15645" max="15645" width="10.5703125" style="90" customWidth="1"/>
    <col min="15646" max="15646" width="12.42578125" style="90" customWidth="1"/>
    <col min="15647" max="15647" width="14.5703125" style="90" customWidth="1"/>
    <col min="15648" max="15648" width="12.28515625" style="90" customWidth="1"/>
    <col min="15649" max="15649" width="25.85546875" style="90" customWidth="1"/>
    <col min="15650" max="15881" width="0.85546875" style="90"/>
    <col min="15882" max="15882" width="9.85546875" style="90" customWidth="1"/>
    <col min="15883" max="15883" width="81.85546875" style="90" customWidth="1"/>
    <col min="15884" max="15884" width="12.7109375" style="90" customWidth="1"/>
    <col min="15885" max="15885" width="12.42578125" style="90" customWidth="1"/>
    <col min="15886" max="15886" width="14.5703125" style="90" customWidth="1"/>
    <col min="15887" max="15887" width="12.28515625" style="90" customWidth="1"/>
    <col min="15888" max="15888" width="38.140625" style="90" customWidth="1"/>
    <col min="15889" max="15889" width="46.85546875" style="90" customWidth="1"/>
    <col min="15890" max="15892" width="12.7109375" style="90" customWidth="1"/>
    <col min="15893" max="15893" width="9.28515625" style="90" customWidth="1"/>
    <col min="15894" max="15894" width="13.5703125" style="90" customWidth="1"/>
    <col min="15895" max="15895" width="10.28515625" style="90" customWidth="1"/>
    <col min="15896" max="15896" width="12.85546875" style="90" customWidth="1"/>
    <col min="15897" max="15897" width="9.140625" style="90" customWidth="1"/>
    <col min="15898" max="15898" width="9.7109375" style="90" customWidth="1"/>
    <col min="15899" max="15899" width="9.28515625" style="90" customWidth="1"/>
    <col min="15900" max="15900" width="9.42578125" style="90" customWidth="1"/>
    <col min="15901" max="15901" width="10.5703125" style="90" customWidth="1"/>
    <col min="15902" max="15902" width="12.42578125" style="90" customWidth="1"/>
    <col min="15903" max="15903" width="14.5703125" style="90" customWidth="1"/>
    <col min="15904" max="15904" width="12.28515625" style="90" customWidth="1"/>
    <col min="15905" max="15905" width="25.85546875" style="90" customWidth="1"/>
    <col min="15906" max="16137" width="0.85546875" style="90"/>
    <col min="16138" max="16138" width="9.85546875" style="90" customWidth="1"/>
    <col min="16139" max="16139" width="81.85546875" style="90" customWidth="1"/>
    <col min="16140" max="16140" width="12.7109375" style="90" customWidth="1"/>
    <col min="16141" max="16141" width="12.42578125" style="90" customWidth="1"/>
    <col min="16142" max="16142" width="14.5703125" style="90" customWidth="1"/>
    <col min="16143" max="16143" width="12.28515625" style="90" customWidth="1"/>
    <col min="16144" max="16144" width="38.140625" style="90" customWidth="1"/>
    <col min="16145" max="16145" width="46.85546875" style="90" customWidth="1"/>
    <col min="16146" max="16148" width="12.7109375" style="90" customWidth="1"/>
    <col min="16149" max="16149" width="9.28515625" style="90" customWidth="1"/>
    <col min="16150" max="16150" width="13.5703125" style="90" customWidth="1"/>
    <col min="16151" max="16151" width="10.28515625" style="90" customWidth="1"/>
    <col min="16152" max="16152" width="12.85546875" style="90" customWidth="1"/>
    <col min="16153" max="16153" width="9.140625" style="90" customWidth="1"/>
    <col min="16154" max="16154" width="9.7109375" style="90" customWidth="1"/>
    <col min="16155" max="16155" width="9.28515625" style="90" customWidth="1"/>
    <col min="16156" max="16156" width="9.42578125" style="90" customWidth="1"/>
    <col min="16157" max="16157" width="10.5703125" style="90" customWidth="1"/>
    <col min="16158" max="16158" width="12.42578125" style="90" customWidth="1"/>
    <col min="16159" max="16159" width="14.5703125" style="90" customWidth="1"/>
    <col min="16160" max="16160" width="12.28515625" style="90" customWidth="1"/>
    <col min="16161" max="16161" width="25.85546875" style="90" customWidth="1"/>
    <col min="16162" max="16384" width="0.85546875" style="90"/>
  </cols>
  <sheetData>
    <row r="1" spans="1:25" ht="15.75">
      <c r="A1" s="87"/>
      <c r="B1" s="88"/>
      <c r="C1" s="87"/>
      <c r="D1" s="87"/>
      <c r="E1" s="87"/>
      <c r="F1" s="87"/>
      <c r="G1" s="87"/>
      <c r="H1" s="87"/>
      <c r="I1" s="87"/>
      <c r="J1" s="87"/>
      <c r="K1" s="87"/>
      <c r="L1" s="89"/>
      <c r="M1" s="87"/>
      <c r="N1" s="87"/>
      <c r="O1" s="87"/>
      <c r="P1" s="87"/>
      <c r="Q1" s="87"/>
      <c r="R1" s="87"/>
      <c r="S1" s="87"/>
      <c r="T1" s="87"/>
      <c r="U1" s="87"/>
      <c r="V1" s="89" t="s">
        <v>17</v>
      </c>
    </row>
    <row r="2" spans="1:25" ht="15.75">
      <c r="A2" s="87"/>
      <c r="B2" s="88"/>
      <c r="C2" s="87"/>
      <c r="D2" s="87"/>
      <c r="E2" s="87"/>
      <c r="F2" s="87"/>
      <c r="G2" s="87"/>
      <c r="H2" s="87"/>
      <c r="I2" s="87"/>
      <c r="J2" s="87"/>
      <c r="K2" s="87"/>
      <c r="L2" s="89"/>
      <c r="M2" s="87"/>
      <c r="N2" s="87"/>
      <c r="O2" s="87"/>
      <c r="P2" s="87"/>
      <c r="Q2" s="87"/>
      <c r="R2" s="87"/>
      <c r="S2" s="87"/>
      <c r="T2" s="87"/>
      <c r="U2" s="87"/>
      <c r="V2" s="89" t="s">
        <v>114</v>
      </c>
    </row>
    <row r="3" spans="1:25" ht="15.75">
      <c r="A3" s="87"/>
      <c r="B3" s="88"/>
      <c r="C3" s="87"/>
      <c r="D3" s="87"/>
      <c r="E3" s="87"/>
      <c r="F3" s="87"/>
      <c r="G3" s="87"/>
      <c r="H3" s="87"/>
      <c r="I3" s="87"/>
      <c r="J3" s="87"/>
      <c r="K3" s="87"/>
      <c r="L3" s="89"/>
      <c r="M3" s="87"/>
      <c r="N3" s="87"/>
      <c r="O3" s="87"/>
      <c r="P3" s="87"/>
      <c r="Q3" s="87"/>
      <c r="R3" s="87"/>
      <c r="S3" s="87"/>
      <c r="T3" s="87"/>
      <c r="U3" s="87"/>
      <c r="V3" s="89"/>
    </row>
    <row r="4" spans="1:25" ht="15.75">
      <c r="A4" s="87"/>
      <c r="B4" s="88"/>
      <c r="C4" s="87"/>
      <c r="D4" s="87"/>
      <c r="E4" s="87"/>
      <c r="F4" s="87"/>
      <c r="G4" s="87"/>
      <c r="H4" s="87"/>
      <c r="I4" s="87"/>
      <c r="J4" s="87"/>
      <c r="K4" s="87"/>
      <c r="L4" s="89"/>
      <c r="M4" s="87"/>
      <c r="N4" s="87"/>
      <c r="O4" s="87"/>
      <c r="P4" s="87"/>
      <c r="Q4" s="87"/>
      <c r="R4" s="87"/>
      <c r="S4" s="87"/>
      <c r="T4" s="87"/>
      <c r="U4" s="87"/>
      <c r="V4" s="89" t="s">
        <v>254</v>
      </c>
    </row>
    <row r="5" spans="1:25" ht="13.5" customHeight="1">
      <c r="A5" s="466"/>
      <c r="B5" s="467"/>
      <c r="C5" s="467"/>
      <c r="D5" s="467"/>
      <c r="E5" s="467"/>
      <c r="F5" s="467"/>
      <c r="G5" s="467"/>
      <c r="H5" s="467"/>
      <c r="I5" s="467"/>
      <c r="J5" s="467"/>
      <c r="K5" s="467"/>
      <c r="L5" s="467"/>
      <c r="M5" s="467"/>
      <c r="N5" s="467"/>
      <c r="O5" s="467"/>
      <c r="P5" s="467"/>
      <c r="Q5" s="87"/>
      <c r="R5" s="87"/>
      <c r="S5" s="87"/>
      <c r="T5" s="87"/>
      <c r="U5" s="87"/>
      <c r="V5" s="87"/>
    </row>
    <row r="6" spans="1:25" ht="18.75" customHeight="1">
      <c r="A6" s="468" t="s">
        <v>255</v>
      </c>
      <c r="B6" s="468"/>
      <c r="C6" s="468"/>
      <c r="D6" s="468"/>
      <c r="E6" s="468"/>
      <c r="F6" s="468"/>
      <c r="G6" s="468"/>
      <c r="H6" s="468"/>
      <c r="I6" s="468"/>
      <c r="J6" s="468"/>
      <c r="K6" s="468"/>
      <c r="L6" s="468"/>
      <c r="M6" s="468"/>
      <c r="N6" s="468"/>
      <c r="O6" s="468"/>
      <c r="P6" s="468"/>
      <c r="Q6" s="469"/>
      <c r="R6" s="469"/>
      <c r="S6" s="469"/>
      <c r="T6" s="469"/>
      <c r="U6" s="469"/>
      <c r="V6" s="469"/>
    </row>
    <row r="7" spans="1:25" ht="18.75" customHeight="1">
      <c r="A7" s="119"/>
      <c r="B7" s="119"/>
      <c r="C7" s="119"/>
      <c r="D7" s="91"/>
      <c r="E7" s="122"/>
      <c r="F7" s="122"/>
      <c r="G7" s="122"/>
      <c r="H7" s="122"/>
      <c r="I7" s="122"/>
      <c r="J7" s="122"/>
      <c r="K7" s="122"/>
      <c r="L7" s="122"/>
      <c r="M7" s="119"/>
      <c r="N7" s="119"/>
      <c r="O7" s="119"/>
      <c r="P7" s="119"/>
      <c r="Q7" s="87"/>
      <c r="R7" s="87"/>
      <c r="S7" s="87"/>
      <c r="T7" s="87"/>
      <c r="U7" s="87"/>
      <c r="V7" s="87"/>
    </row>
    <row r="8" spans="1:25" ht="15.75" customHeight="1">
      <c r="A8" s="470" t="s">
        <v>88</v>
      </c>
      <c r="B8" s="470" t="s">
        <v>219</v>
      </c>
      <c r="C8" s="470" t="s">
        <v>256</v>
      </c>
      <c r="D8" s="92" t="s">
        <v>257</v>
      </c>
      <c r="E8" s="123"/>
      <c r="F8" s="123"/>
      <c r="G8" s="123"/>
      <c r="H8" s="123"/>
      <c r="I8" s="123"/>
      <c r="J8" s="123"/>
      <c r="K8" s="123"/>
      <c r="L8" s="475" t="s">
        <v>416</v>
      </c>
      <c r="M8" s="124"/>
      <c r="N8" s="124"/>
      <c r="O8" s="477" t="s">
        <v>257</v>
      </c>
      <c r="P8" s="477"/>
      <c r="Q8" s="477"/>
      <c r="R8" s="477"/>
      <c r="S8" s="477"/>
      <c r="T8" s="477"/>
      <c r="U8" s="477"/>
      <c r="V8" s="477"/>
      <c r="W8" s="93"/>
      <c r="X8" s="93"/>
      <c r="Y8" s="93"/>
    </row>
    <row r="9" spans="1:25" ht="15.75" customHeight="1">
      <c r="A9" s="471"/>
      <c r="B9" s="473"/>
      <c r="C9" s="471"/>
      <c r="D9" s="478" t="s">
        <v>258</v>
      </c>
      <c r="E9" s="479"/>
      <c r="F9" s="478" t="s">
        <v>259</v>
      </c>
      <c r="G9" s="479"/>
      <c r="H9" s="94" t="s">
        <v>260</v>
      </c>
      <c r="I9" s="95"/>
      <c r="J9" s="478" t="s">
        <v>261</v>
      </c>
      <c r="K9" s="480"/>
      <c r="L9" s="476"/>
      <c r="M9" s="125"/>
      <c r="N9" s="117" t="s">
        <v>158</v>
      </c>
      <c r="O9" s="96" t="s">
        <v>158</v>
      </c>
      <c r="P9" s="475" t="s">
        <v>262</v>
      </c>
      <c r="Q9" s="96" t="s">
        <v>160</v>
      </c>
      <c r="R9" s="96" t="s">
        <v>161</v>
      </c>
      <c r="S9" s="96" t="s">
        <v>162</v>
      </c>
      <c r="T9" s="96" t="s">
        <v>163</v>
      </c>
      <c r="U9" s="96" t="s">
        <v>164</v>
      </c>
      <c r="V9" s="96" t="s">
        <v>356</v>
      </c>
      <c r="W9" s="93"/>
      <c r="X9" s="93"/>
      <c r="Y9" s="93"/>
    </row>
    <row r="10" spans="1:25" ht="31.5" customHeight="1">
      <c r="A10" s="472"/>
      <c r="B10" s="474"/>
      <c r="C10" s="472"/>
      <c r="D10" s="117" t="s">
        <v>263</v>
      </c>
      <c r="E10" s="117" t="s">
        <v>264</v>
      </c>
      <c r="F10" s="117" t="s">
        <v>263</v>
      </c>
      <c r="G10" s="117" t="s">
        <v>264</v>
      </c>
      <c r="H10" s="94" t="s">
        <v>260</v>
      </c>
      <c r="I10" s="95"/>
      <c r="J10" s="117" t="s">
        <v>263</v>
      </c>
      <c r="K10" s="94" t="s">
        <v>264</v>
      </c>
      <c r="L10" s="476"/>
      <c r="M10" s="125" t="s">
        <v>157</v>
      </c>
      <c r="N10" s="118" t="s">
        <v>263</v>
      </c>
      <c r="O10" s="97" t="s">
        <v>263</v>
      </c>
      <c r="P10" s="475"/>
      <c r="Q10" s="97" t="s">
        <v>263</v>
      </c>
      <c r="R10" s="97" t="s">
        <v>263</v>
      </c>
      <c r="S10" s="97" t="s">
        <v>263</v>
      </c>
      <c r="T10" s="97" t="s">
        <v>263</v>
      </c>
      <c r="U10" s="97" t="s">
        <v>263</v>
      </c>
      <c r="V10" s="97" t="s">
        <v>263</v>
      </c>
      <c r="W10" s="93"/>
      <c r="X10" s="93"/>
      <c r="Y10" s="93"/>
    </row>
    <row r="11" spans="1:25" s="93" customFormat="1" ht="21.75" customHeight="1">
      <c r="A11" s="126"/>
      <c r="B11" s="127" t="s">
        <v>265</v>
      </c>
      <c r="C11" s="470" t="s">
        <v>266</v>
      </c>
      <c r="D11" s="481" t="s">
        <v>266</v>
      </c>
      <c r="E11" s="481" t="s">
        <v>266</v>
      </c>
      <c r="F11" s="481" t="s">
        <v>266</v>
      </c>
      <c r="G11" s="481" t="s">
        <v>266</v>
      </c>
      <c r="H11" s="481" t="s">
        <v>266</v>
      </c>
      <c r="I11" s="481" t="s">
        <v>266</v>
      </c>
      <c r="J11" s="481" t="s">
        <v>266</v>
      </c>
      <c r="K11" s="481" t="s">
        <v>266</v>
      </c>
      <c r="L11" s="128">
        <v>0.01</v>
      </c>
      <c r="M11" s="129">
        <v>0.01</v>
      </c>
      <c r="N11" s="128"/>
      <c r="O11" s="128">
        <v>0.01</v>
      </c>
      <c r="P11" s="125"/>
      <c r="Q11" s="128">
        <v>0.01</v>
      </c>
      <c r="R11" s="128">
        <v>0.01</v>
      </c>
      <c r="S11" s="128">
        <v>0.01</v>
      </c>
      <c r="T11" s="128">
        <v>0.01</v>
      </c>
      <c r="U11" s="128">
        <v>0.01</v>
      </c>
      <c r="V11" s="128">
        <v>0.01</v>
      </c>
    </row>
    <row r="12" spans="1:25" s="93" customFormat="1" ht="21.75" customHeight="1">
      <c r="A12" s="126"/>
      <c r="B12" s="127" t="s">
        <v>267</v>
      </c>
      <c r="C12" s="484"/>
      <c r="D12" s="482"/>
      <c r="E12" s="482"/>
      <c r="F12" s="482"/>
      <c r="G12" s="482"/>
      <c r="H12" s="482"/>
      <c r="I12" s="482"/>
      <c r="J12" s="482"/>
      <c r="K12" s="482"/>
      <c r="L12" s="130">
        <v>3.6999999999999998E-2</v>
      </c>
      <c r="M12" s="131">
        <v>5.8000000000000003E-2</v>
      </c>
      <c r="N12" s="130"/>
      <c r="O12" s="130">
        <v>3.6999999999999998E-2</v>
      </c>
      <c r="P12" s="130">
        <v>3.6999999999999998E-2</v>
      </c>
      <c r="Q12" s="130">
        <v>3.6999999999999998E-2</v>
      </c>
      <c r="R12" s="130">
        <v>3.6999999999999998E-2</v>
      </c>
      <c r="S12" s="130">
        <v>3.6999999999999998E-2</v>
      </c>
      <c r="T12" s="130">
        <v>3.6999999999999998E-2</v>
      </c>
      <c r="U12" s="130">
        <v>3.6999999999999998E-2</v>
      </c>
      <c r="V12" s="130">
        <v>3.6999999999999998E-2</v>
      </c>
    </row>
    <row r="13" spans="1:25" s="93" customFormat="1" ht="21.75" customHeight="1">
      <c r="A13" s="126"/>
      <c r="B13" s="127" t="s">
        <v>268</v>
      </c>
      <c r="C13" s="485"/>
      <c r="D13" s="483"/>
      <c r="E13" s="483"/>
      <c r="F13" s="483"/>
      <c r="G13" s="483"/>
      <c r="H13" s="483"/>
      <c r="I13" s="483"/>
      <c r="J13" s="483"/>
      <c r="K13" s="483"/>
      <c r="L13" s="132">
        <v>0</v>
      </c>
      <c r="M13" s="133">
        <v>0</v>
      </c>
      <c r="N13" s="132"/>
      <c r="O13" s="132">
        <v>0</v>
      </c>
      <c r="P13" s="125"/>
      <c r="Q13" s="132">
        <v>0</v>
      </c>
      <c r="R13" s="132">
        <v>0</v>
      </c>
      <c r="S13" s="132">
        <v>0</v>
      </c>
      <c r="T13" s="132">
        <v>0</v>
      </c>
      <c r="U13" s="132">
        <v>0</v>
      </c>
      <c r="V13" s="132">
        <v>0</v>
      </c>
    </row>
    <row r="14" spans="1:25" s="93" customFormat="1" ht="15.75">
      <c r="A14" s="134">
        <v>1</v>
      </c>
      <c r="B14" s="135" t="s">
        <v>269</v>
      </c>
      <c r="C14" s="134" t="s">
        <v>270</v>
      </c>
      <c r="D14" s="136">
        <f t="shared" ref="D14:Q14" si="0">D15+D26+D28+D32</f>
        <v>112534.33461148341</v>
      </c>
      <c r="E14" s="136" t="e">
        <f t="shared" si="0"/>
        <v>#REF!</v>
      </c>
      <c r="F14" s="136">
        <f t="shared" si="0"/>
        <v>123199.97643797162</v>
      </c>
      <c r="G14" s="136" t="e">
        <f t="shared" si="0"/>
        <v>#REF!</v>
      </c>
      <c r="H14" s="136" t="e">
        <f t="shared" si="0"/>
        <v>#REF!</v>
      </c>
      <c r="I14" s="136" t="e">
        <f t="shared" si="0"/>
        <v>#REF!</v>
      </c>
      <c r="J14" s="136">
        <f t="shared" si="0"/>
        <v>130130.56904144191</v>
      </c>
      <c r="K14" s="136" t="e">
        <f>K15+K26+K28+K32</f>
        <v>#REF!</v>
      </c>
      <c r="L14" s="136">
        <f>L15+L26+L28+L32+L33</f>
        <v>131195.04</v>
      </c>
      <c r="M14" s="137">
        <f t="shared" si="0"/>
        <v>144717.0762295106</v>
      </c>
      <c r="N14" s="136">
        <f t="shared" si="0"/>
        <v>146598.55800793885</v>
      </c>
      <c r="O14" s="136">
        <f t="shared" si="0"/>
        <v>141373.58107835101</v>
      </c>
      <c r="P14" s="319"/>
      <c r="Q14" s="136">
        <f t="shared" si="0"/>
        <v>145133.82374472875</v>
      </c>
      <c r="R14" s="136">
        <f t="shared" ref="R14:V14" si="1">R15+R26+R28+R32</f>
        <v>149012.2795073906</v>
      </c>
      <c r="S14" s="136">
        <f t="shared" si="1"/>
        <v>153012.99639514182</v>
      </c>
      <c r="T14" s="136">
        <f t="shared" si="1"/>
        <v>157140.17509302436</v>
      </c>
      <c r="U14" s="136">
        <f t="shared" si="1"/>
        <v>161398.17524510511</v>
      </c>
      <c r="V14" s="136">
        <f t="shared" si="1"/>
        <v>165791.52203678916</v>
      </c>
    </row>
    <row r="15" spans="1:25" s="93" customFormat="1" ht="15.75">
      <c r="A15" s="138" t="s">
        <v>133</v>
      </c>
      <c r="B15" s="139" t="s">
        <v>271</v>
      </c>
      <c r="C15" s="138" t="s">
        <v>270</v>
      </c>
      <c r="D15" s="136">
        <f t="shared" ref="D15:I15" si="2">D16+D17+D18</f>
        <v>100539.91661492501</v>
      </c>
      <c r="E15" s="136">
        <f t="shared" si="2"/>
        <v>104804.45009127332</v>
      </c>
      <c r="F15" s="136">
        <f t="shared" si="2"/>
        <v>105513.69792467232</v>
      </c>
      <c r="G15" s="136">
        <f t="shared" si="2"/>
        <v>107557.11310743249</v>
      </c>
      <c r="H15" s="136" t="e">
        <f t="shared" si="2"/>
        <v>#REF!</v>
      </c>
      <c r="I15" s="136" t="e">
        <f t="shared" si="2"/>
        <v>#REF!</v>
      </c>
      <c r="J15" s="136">
        <f>J16+J17+J18+619.01</f>
        <v>112559.97646089326</v>
      </c>
      <c r="K15" s="136" t="e">
        <f>K16+K17+K18</f>
        <v>#REF!</v>
      </c>
      <c r="L15" s="136">
        <f>L16+L17+L18</f>
        <v>119298.79000000001</v>
      </c>
      <c r="M15" s="137">
        <f>M16+M17+M18</f>
        <v>129363.1431490292</v>
      </c>
      <c r="N15" s="136">
        <f>N16+N17+N18</f>
        <v>131238.73896548411</v>
      </c>
      <c r="O15" s="136">
        <f>O16+O17+O18</f>
        <v>123523.28212929999</v>
      </c>
      <c r="P15" s="319"/>
      <c r="Q15" s="136">
        <f t="shared" ref="Q15:V15" si="3">Q16+Q17+Q18</f>
        <v>127037.52761189605</v>
      </c>
      <c r="R15" s="136">
        <f t="shared" si="3"/>
        <v>130662.25262372952</v>
      </c>
      <c r="S15" s="136">
        <f t="shared" si="3"/>
        <v>134401.24036929142</v>
      </c>
      <c r="T15" s="136">
        <f t="shared" si="3"/>
        <v>138258.41672245268</v>
      </c>
      <c r="U15" s="136">
        <f t="shared" si="3"/>
        <v>142237.85611692068</v>
      </c>
      <c r="V15" s="136">
        <f t="shared" si="3"/>
        <v>146343.78769793379</v>
      </c>
    </row>
    <row r="16" spans="1:25" s="93" customFormat="1" ht="15.75" customHeight="1">
      <c r="A16" s="138" t="s">
        <v>134</v>
      </c>
      <c r="B16" s="140" t="s">
        <v>272</v>
      </c>
      <c r="C16" s="138" t="s">
        <v>270</v>
      </c>
      <c r="D16" s="141">
        <f>SUM([18]вода!AC111+[18]вода!AC112+[18]вода!AC113+[18]вода!AC114+[18]вода!AC115+[18]вода!AC117-D19-D21-'[18]цех вода'!W18-'[18]ОХР '!W20-'[18]ОХР '!W16-'[18]ОХР '!W23)</f>
        <v>86030.689294888143</v>
      </c>
      <c r="E16" s="141">
        <f>SUM([18]вода!AF111+[18]вода!AF112+[18]вода!AF113+[18]вода!AF114+[18]вода!AF115+[18]вода!AF117-E19-E21-'[18]цех вода'!Z18-'[18]ОХР '!AA20-'[18]ОХР '!AA16-'[18]ОХР '!AA23)</f>
        <v>86145.416238834587</v>
      </c>
      <c r="F16" s="141">
        <f>SUM([18]вода!AN111+[18]вода!AN112+[18]вода!AN113+[18]вода!AN114+[18]вода!AN115+[18]вода!AN117-F19-F21-'[18]цех вода'!AB18-'[18]ОХР '!AD20-'[18]ОХР '!AD16-'[18]ОХР '!AD23)</f>
        <v>86457.112411653288</v>
      </c>
      <c r="G16" s="141">
        <f>SUM([18]вода!BA111+[18]вода!BA112+[18]вода!BA113+[18]вода!BA114+[18]вода!BA115+[18]вода!BA117-G19-G21-'[18]цех вода'!AL18-'[18]ОХР '!AK20-'[18]ОХР '!AK16-'[18]ОХР '!AK23)</f>
        <v>89990.587473508218</v>
      </c>
      <c r="H16" s="136">
        <f>[18]вода!BM111+[18]вода!BM112+[18]вода!BM113+[18]вода!BM114+[18]вода!BM115+[18]вода!BM117-H19-H21-'[18]цех вода'!AM18-'[18]ОХР '!AY20-'[18]ОХР '!AY16-'[18]ОХР '!AY23</f>
        <v>44984.590758202452</v>
      </c>
      <c r="I16" s="136" t="e">
        <f>[18]вода!BP111+[18]вода!BP112+[18]вода!BP113+[18]вода!BP114+[18]вода!BP115+[18]вода!BP117-I19-I21-'[18]цех вода'!AN18-'[18]ОХР '!BB20-'[18]ОХР '!BB16-'[18]ОХР '!BB23</f>
        <v>#REF!</v>
      </c>
      <c r="J16" s="136">
        <f>[18]вода!BI111+[18]вода!BI112+[18]вода!BI113+[18]вода!BI114+[18]вода!BI115+[18]вода!BI117-J19-J21-'[18]цех вода'!AG18-'[18]ОХР '!AS20-'[18]ОХР '!AS16-'[18]ОХР '!AS23</f>
        <v>93024.157639357698</v>
      </c>
      <c r="K16" s="136" t="e">
        <f>[18]вода!BS111+[18]вода!BS112+[18]вода!BS113+[18]вода!BS114+[18]вода!BS115+[18]вода!BS117-K19-K21-'[18]цех вода'!AO18-'[18]ОХР '!BE20-'[18]ОХР '!BE16-'[18]ОХР '!BE23</f>
        <v>#REF!</v>
      </c>
      <c r="L16" s="136">
        <v>101552.11</v>
      </c>
      <c r="M16" s="137">
        <f>L16*(1-M11)*(1+M12)*(1+M13)</f>
        <v>106367.7110562</v>
      </c>
      <c r="N16" s="141">
        <f>SUM([18]вода!BW111+[18]вода!BW112+[18]вода!BW113+[18]вода!BW114+[18]вода!BW115+[18]вода!BW117-N19-N21-'[18]цех вода'!AP18-'[18]ОХР '!BH20-'[18]ОХР '!BH16-'[18]ОХР '!BH23)</f>
        <v>108667.40160806992</v>
      </c>
      <c r="O16" s="136">
        <f>L16*(1-O11)*(1+O12)*(1+O13)</f>
        <v>104256.44268929999</v>
      </c>
      <c r="P16" s="142" t="s">
        <v>273</v>
      </c>
      <c r="Q16" s="136">
        <f>O16*(1-Q11)*(1+Q12)*(1+Q13)</f>
        <v>107032.79175811604</v>
      </c>
      <c r="R16" s="136">
        <f>Q16*(1-R11)*(1+R12)*(1+R13)</f>
        <v>109883.07500263466</v>
      </c>
      <c r="S16" s="136">
        <f>R16*(1-S11)*(1+S12)*(1+S13)</f>
        <v>112809.26128995481</v>
      </c>
      <c r="T16" s="136">
        <f>S16*(1-T11)*(1+T12)*(1+T13)</f>
        <v>115813.37191810629</v>
      </c>
      <c r="U16" s="136">
        <f>T16*(1-U11)*(1+U12)*(1+U13)</f>
        <v>118897.48201228546</v>
      </c>
      <c r="V16" s="136">
        <f>U16*(1-V11)*(1+V12)*(1+V13)</f>
        <v>122063.72195827261</v>
      </c>
    </row>
    <row r="17" spans="1:22" s="93" customFormat="1" ht="33" customHeight="1">
      <c r="A17" s="138" t="s">
        <v>135</v>
      </c>
      <c r="B17" s="140" t="s">
        <v>274</v>
      </c>
      <c r="C17" s="138" t="s">
        <v>270</v>
      </c>
      <c r="D17" s="141">
        <f>SUM([18]вода!AC109+'[18]цех вода'!W18+'[18]ОХР '!W20+'[18]ОХР '!W16)</f>
        <v>11079.439590036871</v>
      </c>
      <c r="E17" s="141">
        <f>SUM([18]вода!AF109+'[18]цех вода'!Z18+'[18]ОХР '!AA20+'[18]ОХР '!AA16)</f>
        <v>14478.603852438724</v>
      </c>
      <c r="F17" s="141">
        <f>SUM([18]вода!AN109+'[18]цех вода'!AB18+'[18]ОХР '!AD20+'[18]ОХР '!AD16)</f>
        <v>14266.198444017429</v>
      </c>
      <c r="G17" s="141">
        <f>SUM([18]вода!BA109+'[18]цех вода'!AL18+'[18]ОХР '!AK20+'[18]ОХР '!AK16)</f>
        <v>13450.941002375395</v>
      </c>
      <c r="H17" s="136">
        <f>[18]вода!BM109+'[18]цех вода'!AM18+'[18]ОХР '!AY20+'[18]ОХР '!AY16</f>
        <v>7469.7662812746894</v>
      </c>
      <c r="I17" s="136">
        <f>[18]вода!BP109+'[18]цех вода'!AN18+'[18]ОХР '!BB20+'[18]ОХР '!BB16</f>
        <v>9674.6732720983255</v>
      </c>
      <c r="J17" s="136">
        <f>[18]вода!BI109+'[18]цех вода'!AG18+'[18]ОХР '!AS20+'[18]ОХР '!AS16</f>
        <v>13383.894959795218</v>
      </c>
      <c r="K17" s="136">
        <f>[18]вода!BS109+'[18]цех вода'!AO18+'[18]ОХР '!BE20+'[18]ОХР '!BE16</f>
        <v>14650.721036888652</v>
      </c>
      <c r="L17" s="136">
        <v>13543.13</v>
      </c>
      <c r="M17" s="137">
        <f>[18]вода!CJ109+'[18]цех вода'!AW18+'[18]ОХР '!BY20+'[18]ОХР '!BY16</f>
        <v>13964.945586600001</v>
      </c>
      <c r="N17" s="141">
        <f>SUM([18]вода!BW109+'[18]цех вода'!AP18+'[18]ОХР '!BH20+'[18]ОХР '!BH16)</f>
        <v>14515.876748884708</v>
      </c>
      <c r="O17" s="136">
        <f>SUM(L17*1.05)</f>
        <v>14220.2865</v>
      </c>
      <c r="P17" s="142" t="s">
        <v>275</v>
      </c>
      <c r="Q17" s="136">
        <f>SUM(O17*1.05)</f>
        <v>14931.300825</v>
      </c>
      <c r="R17" s="136">
        <f>SUM(Q17*1.05)</f>
        <v>15677.86586625</v>
      </c>
      <c r="S17" s="136">
        <f>SUM(R17*1.05)</f>
        <v>16461.759159562502</v>
      </c>
      <c r="T17" s="136">
        <f>SUM(S17*1.05)</f>
        <v>17284.847117540627</v>
      </c>
      <c r="U17" s="136">
        <f>SUM(T17*1.05)</f>
        <v>18149.089473417658</v>
      </c>
      <c r="V17" s="136">
        <f>SUM(U17*1.05)</f>
        <v>19056.543947088543</v>
      </c>
    </row>
    <row r="18" spans="1:22" s="93" customFormat="1" ht="15.75">
      <c r="A18" s="138" t="s">
        <v>276</v>
      </c>
      <c r="B18" s="140" t="s">
        <v>277</v>
      </c>
      <c r="C18" s="138" t="s">
        <v>270</v>
      </c>
      <c r="D18" s="136">
        <f t="shared" ref="D18:O18" si="4">D19+D20+D21+D22+D25</f>
        <v>3429.78773</v>
      </c>
      <c r="E18" s="136">
        <f t="shared" si="4"/>
        <v>4180.43</v>
      </c>
      <c r="F18" s="136">
        <f t="shared" si="4"/>
        <v>4790.3870690015992</v>
      </c>
      <c r="G18" s="136">
        <f t="shared" si="4"/>
        <v>4115.5846315488761</v>
      </c>
      <c r="H18" s="136" t="e">
        <f t="shared" si="4"/>
        <v>#REF!</v>
      </c>
      <c r="I18" s="136" t="e">
        <f t="shared" si="4"/>
        <v>#REF!</v>
      </c>
      <c r="J18" s="136">
        <f t="shared" si="4"/>
        <v>5532.9138617403496</v>
      </c>
      <c r="K18" s="136" t="e">
        <f>K19+K20+K21+K22+K25</f>
        <v>#REF!</v>
      </c>
      <c r="L18" s="136">
        <f t="shared" si="4"/>
        <v>4203.55</v>
      </c>
      <c r="M18" s="137">
        <f t="shared" si="4"/>
        <v>9030.4865062291883</v>
      </c>
      <c r="N18" s="136">
        <f>N19+N20+N21+N22+N25</f>
        <v>8055.4606085294663</v>
      </c>
      <c r="O18" s="136">
        <f t="shared" si="4"/>
        <v>5046.5529399999996</v>
      </c>
      <c r="P18" s="142"/>
      <c r="Q18" s="136">
        <f t="shared" ref="Q18:V18" si="5">Q19+Q20+Q21+Q22+Q25</f>
        <v>5073.4350287799998</v>
      </c>
      <c r="R18" s="136">
        <f t="shared" si="5"/>
        <v>5101.3117548448599</v>
      </c>
      <c r="S18" s="136">
        <f t="shared" si="5"/>
        <v>5130.2199197741193</v>
      </c>
      <c r="T18" s="136">
        <f t="shared" si="5"/>
        <v>5160.1976868057627</v>
      </c>
      <c r="U18" s="136">
        <f t="shared" si="5"/>
        <v>5191.2846312175752</v>
      </c>
      <c r="V18" s="136">
        <f t="shared" si="5"/>
        <v>5223.5217925726256</v>
      </c>
    </row>
    <row r="19" spans="1:22" s="98" customFormat="1" ht="26.25" customHeight="1">
      <c r="A19" s="143" t="s">
        <v>278</v>
      </c>
      <c r="B19" s="144" t="s">
        <v>279</v>
      </c>
      <c r="C19" s="143" t="s">
        <v>270</v>
      </c>
      <c r="D19" s="145">
        <f>SUM('[18]цех вода'!W24)</f>
        <v>25.787730000000003</v>
      </c>
      <c r="E19" s="145">
        <f>SUM('[18]цех вода'!Z24)</f>
        <v>0</v>
      </c>
      <c r="F19" s="145">
        <f>SUM('[18]цех вода'!AB24)</f>
        <v>26.213227545000002</v>
      </c>
      <c r="G19" s="145">
        <f>SUM('[18]цех вода'!AL24)</f>
        <v>0</v>
      </c>
      <c r="H19" s="146">
        <f>'[18]цех вода'!AM24</f>
        <v>0</v>
      </c>
      <c r="I19" s="146" t="e">
        <f>'[18]цех вода'!AN24</f>
        <v>#REF!</v>
      </c>
      <c r="J19" s="146">
        <f>'[18]цех вода'!AG24</f>
        <v>27.1</v>
      </c>
      <c r="K19" s="146" t="e">
        <f>'[18]цех вода'!AO24</f>
        <v>#REF!</v>
      </c>
      <c r="L19" s="146">
        <v>47.51</v>
      </c>
      <c r="M19" s="147">
        <f>'[18]цех вода'!AW24</f>
        <v>30.842750000000002</v>
      </c>
      <c r="N19" s="145">
        <f>SUM('[18]цех вода'!AP24)</f>
        <v>29.810000000000002</v>
      </c>
      <c r="O19" s="146">
        <f>SUM(L19*1.037)</f>
        <v>49.267869999999995</v>
      </c>
      <c r="P19" s="148" t="s">
        <v>280</v>
      </c>
      <c r="Q19" s="146">
        <f>SUM(O19*1.037)</f>
        <v>51.090781189999994</v>
      </c>
      <c r="R19" s="146">
        <f>SUM(Q19*1.037)</f>
        <v>52.981140094029989</v>
      </c>
      <c r="S19" s="146">
        <f>SUM(R19*1.037)</f>
        <v>54.941442277509097</v>
      </c>
      <c r="T19" s="146">
        <f>SUM(S19*1.037)</f>
        <v>56.974275641776927</v>
      </c>
      <c r="U19" s="146">
        <f>SUM(T19*1.037)</f>
        <v>59.082323840522669</v>
      </c>
      <c r="V19" s="146">
        <f>SUM(U19*1.037)</f>
        <v>61.268369822622006</v>
      </c>
    </row>
    <row r="20" spans="1:22" s="98" customFormat="1" ht="41.25" customHeight="1">
      <c r="A20" s="143" t="s">
        <v>281</v>
      </c>
      <c r="B20" s="144" t="s">
        <v>282</v>
      </c>
      <c r="C20" s="143" t="s">
        <v>270</v>
      </c>
      <c r="D20" s="145">
        <v>3333.9</v>
      </c>
      <c r="E20" s="145">
        <v>3976.83</v>
      </c>
      <c r="F20" s="145">
        <f>SUM([18]вода!AN116)</f>
        <v>3186.5738414565994</v>
      </c>
      <c r="G20" s="145">
        <f>SUM([18]вода!BA116)</f>
        <v>3990.4446315488758</v>
      </c>
      <c r="H20" s="146">
        <f>[18]вода!BM116</f>
        <v>1983.1292005201474</v>
      </c>
      <c r="I20" s="146">
        <f>[18]вода!BP116</f>
        <v>2967.7918456982625</v>
      </c>
      <c r="J20" s="146">
        <f>[18]вода!BI116</f>
        <v>3107.8150351902632</v>
      </c>
      <c r="K20" s="146">
        <f>[18]вода!BS116</f>
        <v>4089.2001366532722</v>
      </c>
      <c r="L20" s="146">
        <v>3502.93</v>
      </c>
      <c r="M20" s="147">
        <f>[18]вода!CJ116</f>
        <v>3612.0164393374689</v>
      </c>
      <c r="N20" s="145">
        <f>SUM([18]вода!BW116)</f>
        <v>3611.0062217704012</v>
      </c>
      <c r="O20" s="146">
        <v>4320.01</v>
      </c>
      <c r="P20" s="148" t="s">
        <v>283</v>
      </c>
      <c r="Q20" s="146">
        <v>4320.01</v>
      </c>
      <c r="R20" s="146">
        <v>4320.01</v>
      </c>
      <c r="S20" s="146">
        <v>4320.01</v>
      </c>
      <c r="T20" s="146">
        <v>4320.01</v>
      </c>
      <c r="U20" s="146">
        <v>4320.01</v>
      </c>
      <c r="V20" s="146">
        <v>4320.01</v>
      </c>
    </row>
    <row r="21" spans="1:22" s="98" customFormat="1" ht="15.75" customHeight="1">
      <c r="A21" s="143" t="s">
        <v>284</v>
      </c>
      <c r="B21" s="144" t="s">
        <v>285</v>
      </c>
      <c r="C21" s="143" t="s">
        <v>270</v>
      </c>
      <c r="D21" s="145">
        <f>SUM('[18]цех вода'!W30+'[18]цех вода'!W41)</f>
        <v>70.099999999999994</v>
      </c>
      <c r="E21" s="145">
        <f>SUM('[18]цех вода'!Z30+'[18]цех вода'!Z41)</f>
        <v>203.6</v>
      </c>
      <c r="F21" s="145">
        <f>SUM('[18]цех вода'!AB30+'[18]цех вода'!AB41)</f>
        <v>307.8</v>
      </c>
      <c r="G21" s="145">
        <f>SUM('[18]цех вода'!AL30+'[18]цех вода'!AL41)</f>
        <v>125.13999999999999</v>
      </c>
      <c r="H21" s="146">
        <f>'[18]цех вода'!AM30+'[18]цех вода'!AM41</f>
        <v>64.08</v>
      </c>
      <c r="I21" s="146">
        <f>'[18]цех вода'!AN30+'[18]цех вода'!AN41</f>
        <v>96.12</v>
      </c>
      <c r="J21" s="146">
        <f>'[18]цех вода'!AG30+'[18]цех вода'!AG41</f>
        <v>216.27343999999999</v>
      </c>
      <c r="K21" s="146">
        <f>'[18]цех вода'!AO30+'[18]цех вода'!AO41</f>
        <v>128.16</v>
      </c>
      <c r="L21" s="146">
        <v>216.27</v>
      </c>
      <c r="M21" s="147">
        <f>'[18]цех вода'!AW30+'[18]цех вода'!AW41</f>
        <v>237.89150000000001</v>
      </c>
      <c r="N21" s="145">
        <f>SUM('[18]цех вода'!AP30+'[18]цех вода'!AP41)</f>
        <v>237.90078400000004</v>
      </c>
      <c r="O21" s="146">
        <f>SUM(L21*1.037)</f>
        <v>224.27198999999999</v>
      </c>
      <c r="P21" s="148" t="s">
        <v>280</v>
      </c>
      <c r="Q21" s="146">
        <f>SUM(O21*1.037)</f>
        <v>232.57005362999996</v>
      </c>
      <c r="R21" s="146">
        <f t="shared" ref="R21:V22" si="6">SUM(Q21*1.037)</f>
        <v>241.17514561430994</v>
      </c>
      <c r="S21" s="146">
        <f t="shared" si="6"/>
        <v>250.0986260020394</v>
      </c>
      <c r="T21" s="146">
        <f t="shared" si="6"/>
        <v>259.35227516411481</v>
      </c>
      <c r="U21" s="146">
        <f t="shared" si="6"/>
        <v>268.94830934518706</v>
      </c>
      <c r="V21" s="146">
        <f t="shared" si="6"/>
        <v>278.89939679095897</v>
      </c>
    </row>
    <row r="22" spans="1:22" s="98" customFormat="1" ht="26.25" customHeight="1">
      <c r="A22" s="143" t="s">
        <v>286</v>
      </c>
      <c r="B22" s="144" t="s">
        <v>287</v>
      </c>
      <c r="C22" s="143" t="s">
        <v>270</v>
      </c>
      <c r="D22" s="143">
        <v>0</v>
      </c>
      <c r="E22" s="143">
        <v>0</v>
      </c>
      <c r="F22" s="143">
        <v>0</v>
      </c>
      <c r="G22" s="143">
        <v>0</v>
      </c>
      <c r="H22" s="146" t="e">
        <f>[18]вода!BM118</f>
        <v>#REF!</v>
      </c>
      <c r="I22" s="146" t="e">
        <f>[18]вода!BP118</f>
        <v>#REF!</v>
      </c>
      <c r="J22" s="146">
        <f>[18]вода!BI118</f>
        <v>395.92538655008684</v>
      </c>
      <c r="K22" s="146" t="e">
        <f>[18]вода!BS118</f>
        <v>#REF!</v>
      </c>
      <c r="L22" s="146">
        <v>436.84</v>
      </c>
      <c r="M22" s="147">
        <f>[18]вода!CJ118</f>
        <v>444.98581689171959</v>
      </c>
      <c r="N22" s="145">
        <f>SUM([18]вода!BW118)</f>
        <v>404.91360275906646</v>
      </c>
      <c r="O22" s="146">
        <f>SUM(L22*1.037)</f>
        <v>453.00307999999995</v>
      </c>
      <c r="P22" s="148" t="s">
        <v>280</v>
      </c>
      <c r="Q22" s="146">
        <f>SUM(O22*1.037)</f>
        <v>469.76419395999994</v>
      </c>
      <c r="R22" s="146">
        <f t="shared" si="6"/>
        <v>487.14546913651992</v>
      </c>
      <c r="S22" s="146">
        <f t="shared" si="6"/>
        <v>505.16985149457111</v>
      </c>
      <c r="T22" s="146">
        <f t="shared" si="6"/>
        <v>523.86113599987016</v>
      </c>
      <c r="U22" s="146">
        <f t="shared" si="6"/>
        <v>543.24399803186532</v>
      </c>
      <c r="V22" s="146">
        <f t="shared" si="6"/>
        <v>563.3440259590443</v>
      </c>
    </row>
    <row r="23" spans="1:22" s="98" customFormat="1" ht="15.75" customHeight="1">
      <c r="A23" s="143" t="s">
        <v>288</v>
      </c>
      <c r="B23" s="144" t="s">
        <v>289</v>
      </c>
      <c r="C23" s="143" t="s">
        <v>270</v>
      </c>
      <c r="D23" s="143"/>
      <c r="E23" s="143"/>
      <c r="F23" s="143"/>
      <c r="G23" s="143"/>
      <c r="H23" s="146"/>
      <c r="I23" s="146"/>
      <c r="J23" s="146"/>
      <c r="K23" s="146"/>
      <c r="L23" s="146"/>
      <c r="M23" s="147"/>
      <c r="N23" s="143"/>
      <c r="O23" s="146"/>
      <c r="P23" s="148"/>
      <c r="Q23" s="146"/>
      <c r="R23" s="146"/>
      <c r="S23" s="146"/>
      <c r="T23" s="146"/>
      <c r="U23" s="146"/>
      <c r="V23" s="146"/>
    </row>
    <row r="24" spans="1:22" s="98" customFormat="1" ht="15.75" customHeight="1">
      <c r="A24" s="143" t="s">
        <v>290</v>
      </c>
      <c r="B24" s="144" t="s">
        <v>291</v>
      </c>
      <c r="C24" s="143" t="s">
        <v>270</v>
      </c>
      <c r="D24" s="143"/>
      <c r="E24" s="143"/>
      <c r="F24" s="143"/>
      <c r="G24" s="143"/>
      <c r="H24" s="146"/>
      <c r="I24" s="146"/>
      <c r="J24" s="146"/>
      <c r="K24" s="146"/>
      <c r="L24" s="146"/>
      <c r="M24" s="147"/>
      <c r="N24" s="143"/>
      <c r="O24" s="146"/>
      <c r="P24" s="148"/>
      <c r="Q24" s="146"/>
      <c r="R24" s="146"/>
      <c r="S24" s="146"/>
      <c r="T24" s="146"/>
      <c r="U24" s="146"/>
      <c r="V24" s="146"/>
    </row>
    <row r="25" spans="1:22" s="98" customFormat="1" ht="26.25" customHeight="1">
      <c r="A25" s="143" t="s">
        <v>292</v>
      </c>
      <c r="B25" s="144" t="s">
        <v>293</v>
      </c>
      <c r="C25" s="143" t="s">
        <v>270</v>
      </c>
      <c r="D25" s="145">
        <f>SUM([18]вода!AC119)</f>
        <v>0</v>
      </c>
      <c r="E25" s="145">
        <f>SUM([18]вода!AF119)</f>
        <v>0</v>
      </c>
      <c r="F25" s="145">
        <f>SUM([18]вода!AN119)</f>
        <v>1269.8</v>
      </c>
      <c r="G25" s="145">
        <f>SUM([18]вода!BA119)</f>
        <v>0</v>
      </c>
      <c r="H25" s="146">
        <f>[18]вода!BM119</f>
        <v>0</v>
      </c>
      <c r="I25" s="146">
        <f>[18]вода!BP119</f>
        <v>0</v>
      </c>
      <c r="J25" s="146">
        <f>[18]вода!BI119</f>
        <v>1785.8</v>
      </c>
      <c r="K25" s="146">
        <f>[18]вода!BS119</f>
        <v>0</v>
      </c>
      <c r="L25" s="146">
        <v>0</v>
      </c>
      <c r="M25" s="147">
        <f>[18]вода!CJ119</f>
        <v>4704.75</v>
      </c>
      <c r="N25" s="145">
        <f>SUM([18]вода!BW119)</f>
        <v>3771.829999999999</v>
      </c>
      <c r="O25" s="146"/>
      <c r="P25" s="148" t="s">
        <v>294</v>
      </c>
      <c r="Q25" s="146"/>
      <c r="R25" s="146"/>
      <c r="S25" s="146"/>
      <c r="T25" s="146"/>
      <c r="U25" s="146"/>
      <c r="V25" s="146"/>
    </row>
    <row r="26" spans="1:22" s="93" customFormat="1" ht="15.75" customHeight="1">
      <c r="A26" s="138" t="s">
        <v>137</v>
      </c>
      <c r="B26" s="139" t="s">
        <v>34</v>
      </c>
      <c r="C26" s="138" t="s">
        <v>270</v>
      </c>
      <c r="D26" s="141">
        <f>SUM([18]вода!AC110+'[18]ОХР '!W23)</f>
        <v>7329.4179965584117</v>
      </c>
      <c r="E26" s="141" t="e">
        <f>SUM([18]вода!AF110+'[18]ОХР '!AAA23)</f>
        <v>#REF!</v>
      </c>
      <c r="F26" s="141">
        <f>SUM([18]вода!AN110+'[18]ОХР '!AD23)</f>
        <v>7587.2320162530377</v>
      </c>
      <c r="G26" s="141">
        <f>SUM([18]вода!BA110+'[18]ОХР '!AK23)</f>
        <v>8349.5477359658471</v>
      </c>
      <c r="H26" s="141">
        <f>SUM([18]вода!BM110+'[18]ОХР '!AY23)</f>
        <v>4422.174087766658</v>
      </c>
      <c r="I26" s="141">
        <f>SUM([18]вода!BP110+'[18]ОХР '!BB23)</f>
        <v>6457.2442678941134</v>
      </c>
      <c r="J26" s="136">
        <f>SUM(F26)</f>
        <v>7587.2320162530377</v>
      </c>
      <c r="K26" s="141">
        <f>SUM([18]вода!BS110+'[18]ОХР '!BE23)</f>
        <v>8570.5442852233573</v>
      </c>
      <c r="L26" s="136">
        <v>8476.7999999999993</v>
      </c>
      <c r="M26" s="149">
        <f>SUM([18]вода!CJ110+'[18]ОХР '!BY23)</f>
        <v>8605.6439902282364</v>
      </c>
      <c r="N26" s="141">
        <f>SUM([18]вода!BW110+'[18]ОХР '!BH23)</f>
        <v>8378.935327790974</v>
      </c>
      <c r="O26" s="141">
        <v>8601.56</v>
      </c>
      <c r="P26" s="142" t="s">
        <v>295</v>
      </c>
      <c r="Q26" s="141">
        <v>8601.56</v>
      </c>
      <c r="R26" s="141">
        <v>8601.56</v>
      </c>
      <c r="S26" s="141">
        <v>8601.56</v>
      </c>
      <c r="T26" s="141">
        <v>8601.56</v>
      </c>
      <c r="U26" s="141">
        <v>8601.56</v>
      </c>
      <c r="V26" s="141">
        <v>8601.56</v>
      </c>
    </row>
    <row r="27" spans="1:22" s="99" customFormat="1" ht="15.75">
      <c r="A27" s="138" t="s">
        <v>41</v>
      </c>
      <c r="B27" s="150" t="s">
        <v>296</v>
      </c>
      <c r="C27" s="151" t="s">
        <v>10</v>
      </c>
      <c r="D27" s="152">
        <f t="shared" ref="D27:M27" si="7">D28/(D15+D26)*100</f>
        <v>4.3246767181813865</v>
      </c>
      <c r="E27" s="152" t="e">
        <f t="shared" si="7"/>
        <v>#REF!</v>
      </c>
      <c r="F27" s="152">
        <f t="shared" si="7"/>
        <v>3.929233828865228</v>
      </c>
      <c r="G27" s="152">
        <f t="shared" si="7"/>
        <v>0</v>
      </c>
      <c r="H27" s="152" t="e">
        <f t="shared" si="7"/>
        <v>#REF!</v>
      </c>
      <c r="I27" s="152" t="e">
        <f t="shared" si="7"/>
        <v>#REF!</v>
      </c>
      <c r="J27" s="152">
        <f t="shared" si="7"/>
        <v>3.3092737237888401</v>
      </c>
      <c r="K27" s="152" t="e">
        <f>K28/(K15+K26)*100</f>
        <v>#REF!</v>
      </c>
      <c r="L27" s="152">
        <f t="shared" si="7"/>
        <v>-5.1847931205013413</v>
      </c>
      <c r="M27" s="153">
        <f t="shared" si="7"/>
        <v>0</v>
      </c>
      <c r="N27" s="152">
        <f>N28/(N15+N26)*100</f>
        <v>0</v>
      </c>
      <c r="O27" s="152">
        <f t="shared" ref="O27" si="8">O28/(O15+O26)*100</f>
        <v>7.0000000000000009</v>
      </c>
      <c r="P27" s="154"/>
      <c r="Q27" s="152">
        <f t="shared" ref="Q27:V27" si="9">Q28/(Q15+Q26)*100</f>
        <v>7.0000000000000009</v>
      </c>
      <c r="R27" s="152">
        <f t="shared" si="9"/>
        <v>7.0000000000000009</v>
      </c>
      <c r="S27" s="152">
        <f t="shared" si="9"/>
        <v>7.0000000000000009</v>
      </c>
      <c r="T27" s="152">
        <f t="shared" si="9"/>
        <v>7.0000000000000009</v>
      </c>
      <c r="U27" s="152">
        <f t="shared" si="9"/>
        <v>7.0000000000000009</v>
      </c>
      <c r="V27" s="152">
        <f t="shared" si="9"/>
        <v>7.0000000000000009</v>
      </c>
    </row>
    <row r="28" spans="1:22" s="93" customFormat="1" ht="15.75">
      <c r="A28" s="138" t="s">
        <v>139</v>
      </c>
      <c r="B28" s="139" t="s">
        <v>297</v>
      </c>
      <c r="C28" s="138" t="s">
        <v>270</v>
      </c>
      <c r="D28" s="136">
        <f t="shared" ref="D28:M28" si="10">D29+D30+D31</f>
        <v>4665</v>
      </c>
      <c r="E28" s="136">
        <f t="shared" si="10"/>
        <v>824.7</v>
      </c>
      <c r="F28" s="136">
        <f t="shared" si="10"/>
        <v>4444</v>
      </c>
      <c r="G28" s="136">
        <f t="shared" si="10"/>
        <v>0</v>
      </c>
      <c r="H28" s="136">
        <f t="shared" si="10"/>
        <v>0</v>
      </c>
      <c r="I28" s="136">
        <f t="shared" si="10"/>
        <v>0</v>
      </c>
      <c r="J28" s="136">
        <f t="shared" si="10"/>
        <v>3976</v>
      </c>
      <c r="K28" s="136">
        <f>K29+K30+K31</f>
        <v>0</v>
      </c>
      <c r="L28" s="136">
        <f t="shared" si="10"/>
        <v>-6624.9</v>
      </c>
      <c r="M28" s="137">
        <f t="shared" si="10"/>
        <v>0</v>
      </c>
      <c r="N28" s="136">
        <f>N29+N30+N31</f>
        <v>0</v>
      </c>
      <c r="O28" s="136">
        <f t="shared" ref="O28" si="11">O29+O30+O31</f>
        <v>9248.7389490510013</v>
      </c>
      <c r="P28" s="142"/>
      <c r="Q28" s="136">
        <f t="shared" ref="Q28:V28" si="12">Q29+Q30+Q31</f>
        <v>9494.7361328327243</v>
      </c>
      <c r="R28" s="136">
        <f t="shared" si="12"/>
        <v>9748.4668836610672</v>
      </c>
      <c r="S28" s="136">
        <f t="shared" si="12"/>
        <v>10010.1960258504</v>
      </c>
      <c r="T28" s="136">
        <f t="shared" si="12"/>
        <v>10280.198370571688</v>
      </c>
      <c r="U28" s="136">
        <f t="shared" si="12"/>
        <v>10558.759128184449</v>
      </c>
      <c r="V28" s="136">
        <f t="shared" si="12"/>
        <v>10846.174338855366</v>
      </c>
    </row>
    <row r="29" spans="1:22" s="93" customFormat="1" ht="15.75" customHeight="1">
      <c r="A29" s="138" t="s">
        <v>298</v>
      </c>
      <c r="B29" s="140" t="s">
        <v>299</v>
      </c>
      <c r="C29" s="138" t="s">
        <v>270</v>
      </c>
      <c r="D29" s="141">
        <f>SUM([18]вода!AC57)</f>
        <v>4665</v>
      </c>
      <c r="E29" s="141">
        <f>SUM([18]вода!AF57)</f>
        <v>824.7</v>
      </c>
      <c r="F29" s="141">
        <f>SUM([18]вода!AN57)</f>
        <v>4444</v>
      </c>
      <c r="G29" s="141">
        <f>SUM([18]вода!AO57)</f>
        <v>0</v>
      </c>
      <c r="H29" s="136">
        <f>[18]вода!BF57</f>
        <v>0</v>
      </c>
      <c r="I29" s="136">
        <f>[18]вода!BB57</f>
        <v>0</v>
      </c>
      <c r="J29" s="136">
        <f>[18]вода!BI57</f>
        <v>3976</v>
      </c>
      <c r="K29" s="136">
        <f>[18]вода!BS57</f>
        <v>0</v>
      </c>
      <c r="L29" s="136">
        <v>-6624.9</v>
      </c>
      <c r="M29" s="137">
        <v>0</v>
      </c>
      <c r="N29" s="141">
        <f>SUM([18]вода!BW57)</f>
        <v>0</v>
      </c>
      <c r="O29" s="136">
        <f>SUM(O15+O26)*7%</f>
        <v>9248.7389490510013</v>
      </c>
      <c r="P29" s="142" t="s">
        <v>300</v>
      </c>
      <c r="Q29" s="136">
        <f t="shared" ref="Q29:V29" si="13">SUM(Q15+Q26)*7%</f>
        <v>9494.7361328327243</v>
      </c>
      <c r="R29" s="136">
        <f t="shared" si="13"/>
        <v>9748.4668836610672</v>
      </c>
      <c r="S29" s="136">
        <f t="shared" si="13"/>
        <v>10010.1960258504</v>
      </c>
      <c r="T29" s="136">
        <f t="shared" si="13"/>
        <v>10280.198370571688</v>
      </c>
      <c r="U29" s="136">
        <f t="shared" si="13"/>
        <v>10558.759128184449</v>
      </c>
      <c r="V29" s="136">
        <f t="shared" si="13"/>
        <v>10846.174338855366</v>
      </c>
    </row>
    <row r="30" spans="1:22" s="93" customFormat="1" ht="33.75" customHeight="1">
      <c r="A30" s="138" t="s">
        <v>301</v>
      </c>
      <c r="B30" s="140" t="s">
        <v>302</v>
      </c>
      <c r="C30" s="138" t="s">
        <v>270</v>
      </c>
      <c r="D30" s="138">
        <v>0</v>
      </c>
      <c r="E30" s="138">
        <v>0</v>
      </c>
      <c r="F30" s="138">
        <v>0</v>
      </c>
      <c r="G30" s="138">
        <v>0</v>
      </c>
      <c r="H30" s="136"/>
      <c r="I30" s="136"/>
      <c r="J30" s="136"/>
      <c r="K30" s="136"/>
      <c r="L30" s="136"/>
      <c r="M30" s="137"/>
      <c r="N30" s="138">
        <v>0</v>
      </c>
      <c r="O30" s="136"/>
      <c r="P30" s="142"/>
      <c r="Q30" s="136"/>
      <c r="R30" s="136"/>
      <c r="S30" s="136"/>
      <c r="T30" s="136"/>
      <c r="U30" s="136"/>
      <c r="V30" s="136"/>
    </row>
    <row r="31" spans="1:22" s="93" customFormat="1" ht="15.75" customHeight="1">
      <c r="A31" s="138" t="s">
        <v>303</v>
      </c>
      <c r="B31" s="140" t="s">
        <v>304</v>
      </c>
      <c r="C31" s="138" t="s">
        <v>270</v>
      </c>
      <c r="D31" s="138">
        <v>0</v>
      </c>
      <c r="E31" s="138">
        <v>0</v>
      </c>
      <c r="F31" s="138">
        <v>0</v>
      </c>
      <c r="G31" s="138">
        <v>0</v>
      </c>
      <c r="H31" s="136"/>
      <c r="I31" s="136"/>
      <c r="J31" s="136"/>
      <c r="K31" s="136"/>
      <c r="L31" s="136"/>
      <c r="M31" s="137"/>
      <c r="N31" s="138">
        <v>0</v>
      </c>
      <c r="O31" s="136"/>
      <c r="P31" s="142"/>
      <c r="Q31" s="136"/>
      <c r="R31" s="136"/>
      <c r="S31" s="136"/>
      <c r="T31" s="136"/>
      <c r="U31" s="136"/>
      <c r="V31" s="136"/>
    </row>
    <row r="32" spans="1:22" s="93" customFormat="1" ht="33" customHeight="1">
      <c r="A32" s="138" t="s">
        <v>45</v>
      </c>
      <c r="B32" s="139" t="s">
        <v>305</v>
      </c>
      <c r="C32" s="138" t="s">
        <v>270</v>
      </c>
      <c r="D32" s="141">
        <f>SUM([18]вода!AC54)</f>
        <v>0</v>
      </c>
      <c r="E32" s="141">
        <f>SUM([18]вода!AF54)</f>
        <v>0</v>
      </c>
      <c r="F32" s="141">
        <f>SUM([18]вода!AN54)</f>
        <v>5655.0464970462681</v>
      </c>
      <c r="G32" s="141" t="e">
        <f>SUM([18]вода!ABA54)</f>
        <v>#REF!</v>
      </c>
      <c r="H32" s="136">
        <v>0</v>
      </c>
      <c r="I32" s="136">
        <v>0</v>
      </c>
      <c r="J32" s="136">
        <f>[18]вода!BI54</f>
        <v>6007.360564295609</v>
      </c>
      <c r="K32" s="136">
        <v>0</v>
      </c>
      <c r="L32" s="136">
        <v>0</v>
      </c>
      <c r="M32" s="149">
        <f>SUM([18]вода!CJ54)</f>
        <v>6748.2890902531581</v>
      </c>
      <c r="N32" s="141">
        <f>SUM([18]вода!BW54)</f>
        <v>6980.8837146637543</v>
      </c>
      <c r="O32" s="136">
        <v>0</v>
      </c>
      <c r="P32" s="142" t="s">
        <v>306</v>
      </c>
      <c r="Q32" s="136">
        <v>0</v>
      </c>
      <c r="R32" s="136">
        <v>0</v>
      </c>
      <c r="S32" s="136">
        <v>0</v>
      </c>
      <c r="T32" s="136">
        <v>0</v>
      </c>
      <c r="U32" s="136">
        <v>0</v>
      </c>
      <c r="V32" s="136">
        <v>0</v>
      </c>
    </row>
    <row r="33" spans="1:22" s="93" customFormat="1" ht="33" customHeight="1">
      <c r="A33" s="138" t="s">
        <v>46</v>
      </c>
      <c r="B33" s="139" t="s">
        <v>417</v>
      </c>
      <c r="C33" s="138" t="s">
        <v>270</v>
      </c>
      <c r="D33" s="141"/>
      <c r="E33" s="141"/>
      <c r="F33" s="141"/>
      <c r="G33" s="141"/>
      <c r="H33" s="136"/>
      <c r="I33" s="136"/>
      <c r="J33" s="136"/>
      <c r="K33" s="136"/>
      <c r="L33" s="136">
        <v>10044.35</v>
      </c>
      <c r="M33" s="149"/>
      <c r="N33" s="141"/>
      <c r="O33" s="136"/>
      <c r="P33" s="142"/>
      <c r="Q33" s="136"/>
      <c r="R33" s="136"/>
      <c r="S33" s="136"/>
      <c r="T33" s="136"/>
      <c r="U33" s="136"/>
      <c r="V33" s="136"/>
    </row>
    <row r="34" spans="1:22" s="93" customFormat="1" ht="15.75">
      <c r="A34" s="134" t="s">
        <v>61</v>
      </c>
      <c r="B34" s="135" t="s">
        <v>307</v>
      </c>
      <c r="C34" s="134" t="s">
        <v>308</v>
      </c>
      <c r="D34" s="155">
        <f>SUM([18]объемы!F49-[18]объемы!F51)</f>
        <v>4006.2</v>
      </c>
      <c r="E34" s="155">
        <f>SUM([18]объемы!I49-[18]объемы!I51)</f>
        <v>3989.2</v>
      </c>
      <c r="F34" s="155">
        <f>SUM([18]объемы!K49-[18]объемы!K51)</f>
        <v>4006.2700000000004</v>
      </c>
      <c r="G34" s="155">
        <f>SUM([18]объемы!R49)</f>
        <v>3762.2000000000003</v>
      </c>
      <c r="H34" s="136">
        <f>SUM([18]объемы!AA49-[18]объемы!AA51)</f>
        <v>1821.09</v>
      </c>
      <c r="I34" s="136">
        <f>SUM([18]объемы!AB49-[18]объемы!AB51)</f>
        <v>2669.1800000000003</v>
      </c>
      <c r="J34" s="136">
        <f>[18]объемы!U49</f>
        <v>3989.2170000000001</v>
      </c>
      <c r="K34" s="136">
        <f>SUM([18]объемы!AC49-[18]объемы!AC51)</f>
        <v>3566.34</v>
      </c>
      <c r="L34" s="136">
        <v>3600</v>
      </c>
      <c r="M34" s="137">
        <f>SUM([18]объемы!AG49-[18]объемы!AG51)</f>
        <v>3700</v>
      </c>
      <c r="N34" s="141">
        <f>SUM([18]объемы!AD49-[18]объемы!AD51)</f>
        <v>3771</v>
      </c>
      <c r="O34" s="136">
        <v>3600</v>
      </c>
      <c r="P34" s="136">
        <v>3600</v>
      </c>
      <c r="Q34" s="136">
        <v>3600</v>
      </c>
      <c r="R34" s="136">
        <v>3600</v>
      </c>
      <c r="S34" s="136">
        <v>3600</v>
      </c>
      <c r="T34" s="136">
        <v>3600</v>
      </c>
      <c r="U34" s="136">
        <v>3600</v>
      </c>
      <c r="V34" s="136">
        <v>3600</v>
      </c>
    </row>
    <row r="35" spans="1:22" s="93" customFormat="1" ht="15.75">
      <c r="A35" s="134" t="s">
        <v>64</v>
      </c>
      <c r="B35" s="156" t="s">
        <v>309</v>
      </c>
      <c r="C35" s="134" t="s">
        <v>308</v>
      </c>
      <c r="D35" s="155">
        <f>SUM([18]объемы!F50)</f>
        <v>2800</v>
      </c>
      <c r="E35" s="155">
        <f>SUM([18]объемы!I50)</f>
        <v>2780.7</v>
      </c>
      <c r="F35" s="155">
        <f>SUM([18]объемы!K50)</f>
        <v>2445.422</v>
      </c>
      <c r="G35" s="155">
        <f>SUM([18]объемы!R50)</f>
        <v>2377.86</v>
      </c>
      <c r="H35" s="136">
        <f>[18]объемы!AA50</f>
        <v>1171.8399999999999</v>
      </c>
      <c r="I35" s="136">
        <f>[18]объемы!AB50</f>
        <v>1744.17</v>
      </c>
      <c r="J35" s="136">
        <f>[18]объемы!U50</f>
        <v>2428.56</v>
      </c>
      <c r="K35" s="136">
        <f>[18]объемы!AC50</f>
        <v>2311.15</v>
      </c>
      <c r="L35" s="136">
        <v>2360</v>
      </c>
      <c r="M35" s="137">
        <f>SUM([18]объемы!AG50)</f>
        <v>2360</v>
      </c>
      <c r="N35" s="141">
        <f>SUM([18]объемы!AD50)</f>
        <v>2380</v>
      </c>
      <c r="O35" s="136">
        <v>2360</v>
      </c>
      <c r="P35" s="136">
        <v>2360</v>
      </c>
      <c r="Q35" s="136">
        <v>2360</v>
      </c>
      <c r="R35" s="136">
        <v>2360</v>
      </c>
      <c r="S35" s="136">
        <v>2360</v>
      </c>
      <c r="T35" s="136">
        <v>2360</v>
      </c>
      <c r="U35" s="136">
        <v>2360</v>
      </c>
      <c r="V35" s="136">
        <v>2360</v>
      </c>
    </row>
    <row r="36" spans="1:22" s="93" customFormat="1" ht="15.75">
      <c r="A36" s="134" t="s">
        <v>104</v>
      </c>
      <c r="B36" s="135" t="s">
        <v>310</v>
      </c>
      <c r="C36" s="134" t="s">
        <v>311</v>
      </c>
      <c r="D36" s="136">
        <f t="shared" ref="D36:O36" si="14">D14/D34</f>
        <v>28.090044084539819</v>
      </c>
      <c r="E36" s="136" t="e">
        <f t="shared" si="14"/>
        <v>#REF!</v>
      </c>
      <c r="F36" s="136">
        <f t="shared" si="14"/>
        <v>30.751790677605754</v>
      </c>
      <c r="G36" s="136" t="e">
        <f t="shared" si="14"/>
        <v>#REF!</v>
      </c>
      <c r="H36" s="136" t="e">
        <f t="shared" si="14"/>
        <v>#REF!</v>
      </c>
      <c r="I36" s="136" t="e">
        <f t="shared" si="14"/>
        <v>#REF!</v>
      </c>
      <c r="J36" s="136">
        <f t="shared" si="14"/>
        <v>32.620579186703033</v>
      </c>
      <c r="K36" s="136" t="e">
        <f>K14/K34</f>
        <v>#REF!</v>
      </c>
      <c r="L36" s="136">
        <f t="shared" si="14"/>
        <v>36.443066666666667</v>
      </c>
      <c r="M36" s="137">
        <f t="shared" si="14"/>
        <v>39.112723305273136</v>
      </c>
      <c r="N36" s="157">
        <f t="shared" si="14"/>
        <v>38.875247416584152</v>
      </c>
      <c r="O36" s="136">
        <f t="shared" si="14"/>
        <v>39.270439188430835</v>
      </c>
      <c r="P36" s="319"/>
      <c r="Q36" s="136">
        <f t="shared" ref="Q36:V36" si="15">Q14/Q34</f>
        <v>40.31495104020243</v>
      </c>
      <c r="R36" s="136">
        <f t="shared" si="15"/>
        <v>41.392299863164055</v>
      </c>
      <c r="S36" s="136">
        <f t="shared" si="15"/>
        <v>42.503610109761617</v>
      </c>
      <c r="T36" s="136">
        <f t="shared" si="15"/>
        <v>43.650048636951212</v>
      </c>
      <c r="U36" s="136">
        <f t="shared" si="15"/>
        <v>44.832826456973642</v>
      </c>
      <c r="V36" s="136">
        <f t="shared" si="15"/>
        <v>46.053200565774766</v>
      </c>
    </row>
    <row r="37" spans="1:22" s="93" customFormat="1" ht="15.75">
      <c r="A37" s="134"/>
      <c r="B37" s="158" t="s">
        <v>312</v>
      </c>
      <c r="C37" s="134" t="s">
        <v>311</v>
      </c>
      <c r="D37" s="159">
        <v>26.38</v>
      </c>
      <c r="E37" s="159"/>
      <c r="F37" s="159">
        <f>SUM('[18]ВОДА (СВОД) 2016-2018'!D36)</f>
        <v>30</v>
      </c>
      <c r="G37" s="159"/>
      <c r="H37" s="136"/>
      <c r="I37" s="136"/>
      <c r="J37" s="136">
        <f>[18]вода!BI101</f>
        <v>31.52</v>
      </c>
      <c r="K37" s="136"/>
      <c r="L37" s="136">
        <v>36.033999999999999</v>
      </c>
      <c r="M37" s="137">
        <f>L38</f>
        <v>36.852133333333335</v>
      </c>
      <c r="N37" s="160">
        <f>SUM(J38)</f>
        <v>33.72115837340607</v>
      </c>
      <c r="O37" s="136">
        <f>SUM(L38)</f>
        <v>36.852133333333335</v>
      </c>
      <c r="P37" s="319"/>
      <c r="Q37" s="136">
        <f>O38</f>
        <v>41.688745043528336</v>
      </c>
      <c r="R37" s="136">
        <f>SUM(Q38)</f>
        <v>38.941157036876525</v>
      </c>
      <c r="S37" s="136">
        <f>R38</f>
        <v>43.843442689451585</v>
      </c>
      <c r="T37" s="136">
        <f>S38</f>
        <v>41.163777530071648</v>
      </c>
      <c r="U37" s="136">
        <f>T38</f>
        <v>46.136319743830775</v>
      </c>
      <c r="V37" s="136">
        <f>U38</f>
        <v>43.529333170116509</v>
      </c>
    </row>
    <row r="38" spans="1:22" s="93" customFormat="1" ht="15.75">
      <c r="A38" s="134"/>
      <c r="B38" s="158" t="s">
        <v>313</v>
      </c>
      <c r="C38" s="134" t="s">
        <v>311</v>
      </c>
      <c r="D38" s="159">
        <v>30</v>
      </c>
      <c r="E38" s="159"/>
      <c r="F38" s="159">
        <f>SUM('[18]ВОДА (СВОД) 2016-2018'!D37)</f>
        <v>31.503581355211512</v>
      </c>
      <c r="G38" s="159"/>
      <c r="H38" s="136"/>
      <c r="I38" s="136"/>
      <c r="J38" s="136">
        <f>J36*2-J37</f>
        <v>33.72115837340607</v>
      </c>
      <c r="K38" s="136"/>
      <c r="L38" s="136">
        <f>L36*2-L37</f>
        <v>36.852133333333335</v>
      </c>
      <c r="M38" s="137">
        <f>M36*2-M37</f>
        <v>41.373313277212937</v>
      </c>
      <c r="N38" s="157">
        <f>N36*2-N37</f>
        <v>44.029336459762234</v>
      </c>
      <c r="O38" s="136">
        <f>O36*2-O37</f>
        <v>41.688745043528336</v>
      </c>
      <c r="P38" s="319"/>
      <c r="Q38" s="136">
        <f t="shared" ref="Q38:V38" si="16">Q36*2-Q37</f>
        <v>38.941157036876525</v>
      </c>
      <c r="R38" s="136">
        <f t="shared" si="16"/>
        <v>43.843442689451585</v>
      </c>
      <c r="S38" s="136">
        <f t="shared" si="16"/>
        <v>41.163777530071648</v>
      </c>
      <c r="T38" s="136">
        <f t="shared" si="16"/>
        <v>46.136319743830775</v>
      </c>
      <c r="U38" s="136">
        <f t="shared" si="16"/>
        <v>43.529333170116509</v>
      </c>
      <c r="V38" s="136">
        <f t="shared" si="16"/>
        <v>48.577067961433023</v>
      </c>
    </row>
    <row r="39" spans="1:22" s="93" customFormat="1" ht="15.75">
      <c r="A39" s="134"/>
      <c r="B39" s="135" t="s">
        <v>314</v>
      </c>
      <c r="C39" s="134"/>
      <c r="D39" s="134"/>
      <c r="E39" s="134"/>
      <c r="F39" s="134"/>
      <c r="G39" s="134"/>
      <c r="H39" s="136"/>
      <c r="I39" s="136"/>
      <c r="J39" s="136"/>
      <c r="K39" s="136"/>
      <c r="L39" s="136"/>
      <c r="M39" s="137"/>
      <c r="N39" s="134"/>
      <c r="O39" s="136"/>
      <c r="P39" s="319"/>
      <c r="Q39" s="136"/>
      <c r="R39" s="136"/>
      <c r="S39" s="136"/>
      <c r="T39" s="136"/>
      <c r="U39" s="136"/>
      <c r="V39" s="136"/>
    </row>
    <row r="40" spans="1:22" s="93" customFormat="1" ht="15.75">
      <c r="A40" s="134"/>
      <c r="B40" s="158" t="s">
        <v>312</v>
      </c>
      <c r="C40" s="134" t="s">
        <v>10</v>
      </c>
      <c r="D40" s="138">
        <v>100</v>
      </c>
      <c r="E40" s="138"/>
      <c r="F40" s="138">
        <v>100</v>
      </c>
      <c r="G40" s="138"/>
      <c r="H40" s="136"/>
      <c r="I40" s="136"/>
      <c r="J40" s="136">
        <v>100</v>
      </c>
      <c r="K40" s="136"/>
      <c r="L40" s="136">
        <v>100</v>
      </c>
      <c r="M40" s="137">
        <f>M37/L38*100</f>
        <v>100</v>
      </c>
      <c r="N40" s="136">
        <f>N37/J38*100</f>
        <v>100</v>
      </c>
      <c r="O40" s="136">
        <f>O37/L38*100</f>
        <v>100</v>
      </c>
      <c r="P40" s="319"/>
      <c r="Q40" s="136">
        <f>Q37/O38*100</f>
        <v>100</v>
      </c>
      <c r="R40" s="136">
        <f>R37/Q38*100</f>
        <v>100</v>
      </c>
      <c r="S40" s="136">
        <f>S37/R38*100</f>
        <v>100</v>
      </c>
      <c r="T40" s="136">
        <f>S37/R38*100</f>
        <v>100</v>
      </c>
      <c r="U40" s="136">
        <f>U37/T38*100</f>
        <v>100</v>
      </c>
      <c r="V40" s="136">
        <f>V37/U38*100</f>
        <v>100</v>
      </c>
    </row>
    <row r="41" spans="1:22" s="93" customFormat="1" ht="15.75">
      <c r="A41" s="134"/>
      <c r="B41" s="158" t="s">
        <v>313</v>
      </c>
      <c r="C41" s="134" t="s">
        <v>10</v>
      </c>
      <c r="D41" s="136">
        <f>D38/D37*100</f>
        <v>113.72251705837758</v>
      </c>
      <c r="E41" s="136"/>
      <c r="F41" s="136">
        <f>F38/F37*100</f>
        <v>105.01193785070504</v>
      </c>
      <c r="G41" s="136"/>
      <c r="H41" s="136"/>
      <c r="I41" s="136"/>
      <c r="J41" s="136">
        <f>J38/J37*100</f>
        <v>106.98337047400403</v>
      </c>
      <c r="K41" s="136"/>
      <c r="L41" s="136">
        <f>L38/L37*100</f>
        <v>102.27044828032786</v>
      </c>
      <c r="M41" s="137">
        <f>M38/M37*100</f>
        <v>112.26843478228199</v>
      </c>
      <c r="N41" s="136">
        <f>N38/N37*100</f>
        <v>130.56887302686977</v>
      </c>
      <c r="O41" s="136">
        <f>O38/O37*100</f>
        <v>113.12437374099102</v>
      </c>
      <c r="P41" s="319"/>
      <c r="Q41" s="136">
        <f t="shared" ref="Q41:V41" si="17">Q38/Q37*100</f>
        <v>93.409281081061607</v>
      </c>
      <c r="R41" s="136">
        <f t="shared" si="17"/>
        <v>112.58895735412455</v>
      </c>
      <c r="S41" s="136">
        <f t="shared" si="17"/>
        <v>93.888105050599407</v>
      </c>
      <c r="T41" s="136">
        <f t="shared" si="17"/>
        <v>112.07989769677116</v>
      </c>
      <c r="U41" s="136">
        <f t="shared" si="17"/>
        <v>94.34938333142</v>
      </c>
      <c r="V41" s="136">
        <f t="shared" si="17"/>
        <v>111.59616843104286</v>
      </c>
    </row>
    <row r="42" spans="1:22" s="93" customFormat="1" ht="9" customHeight="1">
      <c r="A42" s="100"/>
      <c r="B42" s="101"/>
      <c r="C42" s="102"/>
      <c r="D42" s="102"/>
      <c r="E42" s="102"/>
      <c r="F42" s="102"/>
      <c r="G42" s="102"/>
      <c r="H42" s="102"/>
      <c r="I42" s="102"/>
      <c r="J42" s="102"/>
      <c r="K42" s="102"/>
      <c r="L42" s="102"/>
      <c r="M42" s="102"/>
      <c r="N42" s="102"/>
      <c r="O42" s="102"/>
      <c r="P42" s="103"/>
      <c r="Q42" s="102"/>
      <c r="R42" s="102"/>
      <c r="S42" s="102"/>
      <c r="T42" s="102"/>
      <c r="U42" s="102"/>
      <c r="V42" s="102"/>
    </row>
    <row r="43" spans="1:22" s="93" customFormat="1" ht="15.75">
      <c r="A43" s="161" t="s">
        <v>105</v>
      </c>
      <c r="B43" s="135" t="s">
        <v>315</v>
      </c>
      <c r="C43" s="162"/>
      <c r="D43" s="162"/>
      <c r="E43" s="162"/>
      <c r="F43" s="162"/>
      <c r="G43" s="162"/>
      <c r="H43" s="162"/>
      <c r="I43" s="162"/>
      <c r="J43" s="162"/>
      <c r="K43" s="162"/>
      <c r="L43" s="162"/>
      <c r="M43" s="162"/>
      <c r="N43" s="162"/>
      <c r="O43" s="162"/>
      <c r="P43" s="162"/>
      <c r="Q43" s="162"/>
      <c r="R43" s="162"/>
      <c r="S43" s="162"/>
      <c r="T43" s="162"/>
      <c r="U43" s="162"/>
      <c r="V43" s="162"/>
    </row>
    <row r="44" spans="1:22" s="93" customFormat="1" ht="15.75">
      <c r="A44" s="162"/>
      <c r="B44" s="158" t="s">
        <v>312</v>
      </c>
      <c r="C44" s="163" t="s">
        <v>316</v>
      </c>
      <c r="D44" s="125">
        <v>19.14</v>
      </c>
      <c r="E44" s="125"/>
      <c r="F44" s="125">
        <f>SUM('[18]ВОДА (СВОД) 2016-2018'!D49)</f>
        <v>22.66</v>
      </c>
      <c r="G44" s="125"/>
      <c r="H44" s="151"/>
      <c r="I44" s="151"/>
      <c r="J44" s="151">
        <v>25.95</v>
      </c>
      <c r="K44" s="163"/>
      <c r="L44" s="164">
        <v>28.96</v>
      </c>
      <c r="M44" s="165">
        <f>L45</f>
        <v>30.3</v>
      </c>
      <c r="N44" s="165">
        <f>SUM(J45)</f>
        <v>27.796610169491526</v>
      </c>
      <c r="O44" s="164">
        <f>SUM(L45)</f>
        <v>30.3</v>
      </c>
      <c r="P44" s="162"/>
      <c r="Q44" s="164">
        <f>O45</f>
        <v>31.51</v>
      </c>
      <c r="R44" s="164">
        <f>Q45</f>
        <v>32.770000000000003</v>
      </c>
      <c r="S44" s="164">
        <f>R45</f>
        <v>34.08</v>
      </c>
      <c r="T44" s="164">
        <f>S45</f>
        <v>35.44</v>
      </c>
      <c r="U44" s="164">
        <f>T45</f>
        <v>36.86</v>
      </c>
      <c r="V44" s="164">
        <f>U45</f>
        <v>38.33</v>
      </c>
    </row>
    <row r="45" spans="1:22" s="93" customFormat="1" ht="15.75">
      <c r="A45" s="162"/>
      <c r="B45" s="158" t="s">
        <v>313</v>
      </c>
      <c r="C45" s="163" t="s">
        <v>316</v>
      </c>
      <c r="D45" s="125">
        <v>22.66</v>
      </c>
      <c r="E45" s="125"/>
      <c r="F45" s="125">
        <f>SUM('[18]ВОДА (СВОД) 2016-2018'!D50)</f>
        <v>25.95</v>
      </c>
      <c r="G45" s="125"/>
      <c r="H45" s="164"/>
      <c r="I45" s="164"/>
      <c r="J45" s="164">
        <f>32.8/1.18</f>
        <v>27.796610169491526</v>
      </c>
      <c r="K45" s="163"/>
      <c r="L45" s="164">
        <v>30.3</v>
      </c>
      <c r="M45" s="152">
        <v>31.86</v>
      </c>
      <c r="N45" s="152">
        <f>N44*1.2</f>
        <v>33.355932203389827</v>
      </c>
      <c r="O45" s="164">
        <v>31.51</v>
      </c>
      <c r="P45" s="162"/>
      <c r="Q45" s="164">
        <v>32.770000000000003</v>
      </c>
      <c r="R45" s="164">
        <v>34.08</v>
      </c>
      <c r="S45" s="164">
        <v>35.44</v>
      </c>
      <c r="T45" s="164">
        <v>36.86</v>
      </c>
      <c r="U45" s="164">
        <v>38.33</v>
      </c>
      <c r="V45" s="164">
        <v>39.86</v>
      </c>
    </row>
    <row r="46" spans="1:22" s="93" customFormat="1" ht="15.75">
      <c r="A46" s="162"/>
      <c r="B46" s="158" t="s">
        <v>317</v>
      </c>
      <c r="C46" s="163" t="s">
        <v>10</v>
      </c>
      <c r="D46" s="151">
        <f>D45/D44*100</f>
        <v>118.39080459770115</v>
      </c>
      <c r="E46" s="151"/>
      <c r="F46" s="151">
        <f>F45/F44*100</f>
        <v>114.51897616946161</v>
      </c>
      <c r="G46" s="151"/>
      <c r="H46" s="151"/>
      <c r="I46" s="163"/>
      <c r="J46" s="151">
        <f>J45/J44*100</f>
        <v>107.11603148166292</v>
      </c>
      <c r="K46" s="163"/>
      <c r="L46" s="320">
        <f>L45/L44*100</f>
        <v>104.6270718232044</v>
      </c>
      <c r="M46" s="152">
        <f>M45/M44*100</f>
        <v>105.14851485148515</v>
      </c>
      <c r="N46" s="162">
        <f>N45/N44*100</f>
        <v>120</v>
      </c>
      <c r="O46" s="320">
        <f>O45/O44*100</f>
        <v>103.99339933993399</v>
      </c>
      <c r="P46" s="162"/>
      <c r="Q46" s="320">
        <f t="shared" ref="Q46:V46" si="18">Q45/Q44*100</f>
        <v>103.99873056172643</v>
      </c>
      <c r="R46" s="320">
        <f t="shared" si="18"/>
        <v>103.99755874275249</v>
      </c>
      <c r="S46" s="320">
        <f t="shared" si="18"/>
        <v>103.9906103286385</v>
      </c>
      <c r="T46" s="320">
        <f t="shared" si="18"/>
        <v>104.00677200902935</v>
      </c>
      <c r="U46" s="320">
        <f t="shared" si="18"/>
        <v>103.98806294085729</v>
      </c>
      <c r="V46" s="320">
        <f t="shared" si="18"/>
        <v>103.99165144795199</v>
      </c>
    </row>
    <row r="47" spans="1:22" s="93" customFormat="1" ht="15.75">
      <c r="A47" s="162"/>
      <c r="B47" s="135" t="s">
        <v>318</v>
      </c>
      <c r="C47" s="163" t="s">
        <v>270</v>
      </c>
      <c r="D47" s="151">
        <f>(D37-D44)*D35/2+(D38-D45)*D35/2</f>
        <v>20412</v>
      </c>
      <c r="E47" s="151"/>
      <c r="F47" s="151">
        <f>(F37-F44)*F35/2+(F38-F45)*F35/2</f>
        <v>15765.123752412024</v>
      </c>
      <c r="G47" s="151"/>
      <c r="H47" s="151"/>
      <c r="I47" s="163"/>
      <c r="J47" s="166">
        <f>(J37-J44)*J35/2+(J38-J45)*J35/2</f>
        <v>13957.599993049353</v>
      </c>
      <c r="K47" s="163"/>
      <c r="L47" s="320">
        <f>(L37-L44)*L35/2+(L38-L45)*L35/2</f>
        <v>16078.837333333333</v>
      </c>
      <c r="M47" s="152">
        <f>(M37-M44)*M35/2+(M38-M45)*M35/2</f>
        <v>18957.2270004446</v>
      </c>
      <c r="N47" s="152">
        <f>(N37-N44)*N35/2+(N38-N45)*N35/2</f>
        <v>19751.563427741472</v>
      </c>
      <c r="O47" s="320">
        <f>(O37-O44)*O35/2+(O38-O45)*O35/2</f>
        <v>19742.436484696769</v>
      </c>
      <c r="P47" s="162"/>
      <c r="Q47" s="320">
        <f t="shared" ref="Q47:V47" si="19">(Q37-Q44)*Q35/2+(Q38-Q45)*Q35/2</f>
        <v>19292.884454877731</v>
      </c>
      <c r="R47" s="320">
        <f t="shared" si="19"/>
        <v>18802.827677067169</v>
      </c>
      <c r="S47" s="320">
        <f t="shared" si="19"/>
        <v>18274.919859037422</v>
      </c>
      <c r="T47" s="320">
        <f t="shared" si="19"/>
        <v>17700.114783204863</v>
      </c>
      <c r="U47" s="320">
        <f t="shared" si="19"/>
        <v>17081.270438457799</v>
      </c>
      <c r="V47" s="320">
        <f t="shared" si="19"/>
        <v>16421.35333522845</v>
      </c>
    </row>
    <row r="48" spans="1:22" s="93" customFormat="1">
      <c r="B48" s="104"/>
      <c r="C48" s="105"/>
      <c r="D48" s="105"/>
      <c r="E48" s="105"/>
      <c r="F48" s="105"/>
      <c r="G48" s="105"/>
      <c r="H48" s="105"/>
      <c r="I48" s="105"/>
    </row>
    <row r="49" spans="2:26">
      <c r="B49" s="104"/>
      <c r="C49" s="93"/>
      <c r="D49" s="93"/>
      <c r="E49" s="93"/>
      <c r="F49" s="93"/>
      <c r="G49" s="93"/>
      <c r="H49" s="93"/>
      <c r="I49" s="93"/>
      <c r="J49" s="93"/>
      <c r="K49" s="93"/>
      <c r="L49" s="93"/>
      <c r="M49" s="93"/>
      <c r="N49" s="93"/>
      <c r="O49" s="93"/>
      <c r="P49" s="93"/>
      <c r="Q49" s="93"/>
      <c r="R49" s="93"/>
      <c r="S49" s="93"/>
      <c r="T49" s="93"/>
      <c r="U49" s="93"/>
      <c r="V49" s="93"/>
      <c r="W49" s="93"/>
      <c r="X49" s="93"/>
      <c r="Y49" s="93"/>
      <c r="Z49" s="93"/>
    </row>
    <row r="50" spans="2:26">
      <c r="B50" s="104"/>
      <c r="C50" s="93"/>
      <c r="D50" s="93"/>
      <c r="E50" s="93"/>
      <c r="F50" s="93"/>
      <c r="G50" s="93"/>
      <c r="H50" s="93"/>
      <c r="I50" s="93"/>
      <c r="J50" s="93"/>
      <c r="K50" s="93"/>
      <c r="L50" s="93"/>
      <c r="M50" s="93"/>
      <c r="N50" s="93"/>
      <c r="O50" s="93"/>
      <c r="P50" s="93"/>
      <c r="Q50" s="93"/>
      <c r="R50" s="93"/>
      <c r="S50" s="93"/>
      <c r="T50" s="93"/>
      <c r="U50" s="93"/>
      <c r="V50" s="93"/>
      <c r="W50" s="93"/>
      <c r="X50" s="93"/>
      <c r="Y50" s="93"/>
      <c r="Z50" s="93"/>
    </row>
    <row r="51" spans="2:26">
      <c r="B51" s="104"/>
      <c r="C51" s="93"/>
      <c r="D51" s="93"/>
      <c r="E51" s="93"/>
      <c r="F51" s="93"/>
      <c r="G51" s="93"/>
      <c r="H51" s="93"/>
      <c r="I51" s="93"/>
      <c r="J51" s="93"/>
      <c r="K51" s="93"/>
      <c r="L51" s="93"/>
      <c r="M51" s="93"/>
      <c r="N51" s="93"/>
      <c r="O51" s="93"/>
      <c r="P51" s="93"/>
      <c r="Q51" s="93"/>
      <c r="R51" s="93"/>
      <c r="S51" s="93"/>
      <c r="T51" s="93"/>
      <c r="U51" s="93"/>
      <c r="V51" s="93"/>
      <c r="W51" s="93"/>
      <c r="X51" s="93"/>
      <c r="Y51" s="93"/>
      <c r="Z51" s="93"/>
    </row>
    <row r="52" spans="2:26">
      <c r="B52" s="104"/>
      <c r="C52" s="93"/>
      <c r="D52" s="93"/>
      <c r="E52" s="93"/>
      <c r="F52" s="93"/>
      <c r="G52" s="93"/>
      <c r="H52" s="93"/>
      <c r="I52" s="93"/>
      <c r="J52" s="93"/>
      <c r="K52" s="93"/>
      <c r="L52" s="93"/>
      <c r="M52" s="93"/>
      <c r="N52" s="93"/>
      <c r="O52" s="93"/>
      <c r="P52" s="93"/>
      <c r="Q52" s="93"/>
      <c r="R52" s="93"/>
      <c r="S52" s="93"/>
      <c r="T52" s="93"/>
      <c r="U52" s="93"/>
      <c r="V52" s="93"/>
      <c r="W52" s="93"/>
      <c r="X52" s="93"/>
      <c r="Y52" s="93"/>
      <c r="Z52" s="93"/>
    </row>
    <row r="53" spans="2:26">
      <c r="B53" s="104"/>
      <c r="C53" s="93"/>
      <c r="D53" s="93"/>
      <c r="E53" s="93"/>
      <c r="F53" s="93"/>
      <c r="G53" s="93"/>
      <c r="H53" s="93"/>
      <c r="I53" s="93"/>
      <c r="J53" s="93"/>
      <c r="K53" s="93"/>
      <c r="L53" s="93"/>
      <c r="M53" s="93"/>
      <c r="N53" s="93"/>
      <c r="O53" s="93"/>
      <c r="P53" s="93"/>
      <c r="Q53" s="93"/>
      <c r="R53" s="93"/>
      <c r="S53" s="93"/>
      <c r="T53" s="93"/>
      <c r="U53" s="93"/>
      <c r="V53" s="93"/>
      <c r="W53" s="93"/>
      <c r="X53" s="93"/>
      <c r="Y53" s="93"/>
      <c r="Z53" s="93"/>
    </row>
  </sheetData>
  <mergeCells count="20">
    <mergeCell ref="H11:H13"/>
    <mergeCell ref="I11:I13"/>
    <mergeCell ref="J11:J13"/>
    <mergeCell ref="K11:K13"/>
    <mergeCell ref="C11:C13"/>
    <mergeCell ref="D11:D13"/>
    <mergeCell ref="E11:E13"/>
    <mergeCell ref="F11:F13"/>
    <mergeCell ref="G11:G13"/>
    <mergeCell ref="A5:P5"/>
    <mergeCell ref="A6:V6"/>
    <mergeCell ref="A8:A10"/>
    <mergeCell ref="B8:B10"/>
    <mergeCell ref="C8:C10"/>
    <mergeCell ref="L8:L10"/>
    <mergeCell ref="O8:V8"/>
    <mergeCell ref="D9:E9"/>
    <mergeCell ref="F9:G9"/>
    <mergeCell ref="J9:K9"/>
    <mergeCell ref="P9:P10"/>
  </mergeCells>
  <printOptions horizontalCentered="1" verticalCentered="1"/>
  <pageMargins left="0.31496062992125984" right="0.31496062992125984" top="0.35433070866141736" bottom="0.35433070866141736" header="0.31496062992125984" footer="0.31496062992125984"/>
  <pageSetup paperSize="9" scale="61" orientation="landscape" r:id="rId1"/>
  <colBreaks count="1" manualBreakCount="1">
    <brk id="16" max="1048575" man="1"/>
  </colBreaks>
</worksheet>
</file>

<file path=xl/worksheets/sheet9.xml><?xml version="1.0" encoding="utf-8"?>
<worksheet xmlns="http://schemas.openxmlformats.org/spreadsheetml/2006/main" xmlns:r="http://schemas.openxmlformats.org/officeDocument/2006/relationships">
  <sheetPr>
    <tabColor rgb="FFFFFF00"/>
    <pageSetUpPr fitToPage="1"/>
  </sheetPr>
  <dimension ref="A1:AM86"/>
  <sheetViews>
    <sheetView zoomScaleNormal="100" zoomScaleSheetLayoutView="130" workbookViewId="0">
      <selection activeCell="A6" sqref="A6:B6"/>
    </sheetView>
  </sheetViews>
  <sheetFormatPr defaultRowHeight="15.75"/>
  <cols>
    <col min="1" max="1" width="8.28515625" style="7" customWidth="1"/>
    <col min="2" max="2" width="30.7109375" style="7" customWidth="1"/>
    <col min="3" max="3" width="10" style="7" customWidth="1"/>
    <col min="4" max="8" width="10.7109375" style="7" customWidth="1"/>
    <col min="9" max="9" width="11.140625" style="7" customWidth="1"/>
    <col min="10" max="10" width="0.28515625" style="7" hidden="1" customWidth="1"/>
    <col min="11" max="15" width="0" style="7" hidden="1" customWidth="1"/>
    <col min="16" max="16384" width="9.140625" style="7"/>
  </cols>
  <sheetData>
    <row r="1" spans="1:39">
      <c r="A1" s="40"/>
      <c r="B1" s="40"/>
      <c r="C1" s="40"/>
      <c r="D1" s="40"/>
      <c r="E1" s="40"/>
      <c r="F1" s="40"/>
      <c r="G1" s="40"/>
      <c r="H1" s="40"/>
      <c r="I1" s="38" t="s">
        <v>87</v>
      </c>
    </row>
    <row r="2" spans="1:39">
      <c r="A2" s="40"/>
      <c r="B2" s="40"/>
      <c r="C2" s="40"/>
      <c r="D2" s="40"/>
      <c r="E2" s="40"/>
      <c r="F2" s="40"/>
      <c r="G2" s="40"/>
      <c r="H2" s="40"/>
      <c r="I2" s="38"/>
    </row>
    <row r="3" spans="1:39">
      <c r="A3" s="496" t="s">
        <v>17</v>
      </c>
      <c r="B3" s="496"/>
      <c r="C3" s="494" t="s">
        <v>18</v>
      </c>
      <c r="D3" s="494"/>
      <c r="E3" s="494"/>
      <c r="F3" s="54"/>
      <c r="G3" s="54" t="s">
        <v>17</v>
      </c>
      <c r="H3" s="55"/>
      <c r="I3" s="55"/>
      <c r="J3" s="55"/>
      <c r="K3" s="55"/>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row>
    <row r="4" spans="1:39">
      <c r="A4" s="496" t="s">
        <v>120</v>
      </c>
      <c r="B4" s="496"/>
      <c r="C4" s="495" t="s">
        <v>100</v>
      </c>
      <c r="D4" s="495"/>
      <c r="E4" s="495"/>
      <c r="F4" s="54"/>
      <c r="G4" s="54" t="s">
        <v>114</v>
      </c>
      <c r="H4" s="55"/>
      <c r="I4" s="55"/>
      <c r="J4" s="55"/>
      <c r="K4" s="5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row>
    <row r="5" spans="1:39">
      <c r="A5" s="496" t="s">
        <v>16</v>
      </c>
      <c r="B5" s="496"/>
      <c r="C5" s="495" t="s">
        <v>19</v>
      </c>
      <c r="D5" s="495"/>
      <c r="E5" s="495"/>
      <c r="F5" s="54"/>
      <c r="G5" s="54" t="s">
        <v>115</v>
      </c>
      <c r="H5" s="55"/>
      <c r="I5" s="55"/>
      <c r="J5" s="55"/>
      <c r="K5" s="5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row>
    <row r="6" spans="1:39" ht="20.25" customHeight="1">
      <c r="A6" s="496" t="s">
        <v>151</v>
      </c>
      <c r="B6" s="496"/>
      <c r="C6" s="494" t="s">
        <v>112</v>
      </c>
      <c r="D6" s="494"/>
      <c r="E6" s="494"/>
      <c r="F6" s="54"/>
      <c r="G6" s="54" t="s">
        <v>5</v>
      </c>
      <c r="H6" s="55"/>
      <c r="I6" s="55"/>
      <c r="J6" s="55"/>
      <c r="K6" s="55"/>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row>
    <row r="7" spans="1:39">
      <c r="A7" s="496" t="s">
        <v>5</v>
      </c>
      <c r="B7" s="496"/>
      <c r="C7" s="494" t="s">
        <v>5</v>
      </c>
      <c r="D7" s="494"/>
      <c r="E7" s="494"/>
      <c r="F7" s="41"/>
      <c r="G7" s="41"/>
      <c r="H7" s="57"/>
      <c r="I7" s="42"/>
      <c r="J7" s="23"/>
      <c r="K7" s="23"/>
      <c r="L7" s="23"/>
      <c r="M7" s="23"/>
      <c r="N7" s="23"/>
      <c r="O7" s="23"/>
      <c r="Q7" s="23"/>
      <c r="R7" s="23"/>
      <c r="S7" s="23"/>
      <c r="T7" s="23"/>
      <c r="U7" s="23"/>
      <c r="V7" s="23"/>
      <c r="W7" s="23"/>
      <c r="X7" s="23"/>
      <c r="Y7" s="23"/>
      <c r="Z7" s="23"/>
      <c r="AA7" s="23"/>
      <c r="AB7" s="23"/>
      <c r="AC7" s="23"/>
      <c r="AD7" s="23"/>
      <c r="AE7" s="23"/>
      <c r="AF7" s="23"/>
      <c r="AG7" s="23"/>
      <c r="AH7" s="23"/>
      <c r="AI7" s="23"/>
      <c r="AJ7" s="23"/>
      <c r="AK7" s="23"/>
      <c r="AL7" s="23"/>
      <c r="AM7" s="23"/>
    </row>
    <row r="8" spans="1:39" ht="12.75" customHeight="1">
      <c r="A8" s="40"/>
      <c r="B8" s="40"/>
      <c r="C8" s="40"/>
      <c r="D8" s="40"/>
      <c r="E8" s="40"/>
      <c r="F8" s="40"/>
      <c r="G8" s="40"/>
      <c r="H8" s="40"/>
      <c r="I8" s="40"/>
    </row>
    <row r="9" spans="1:39" ht="16.5" customHeight="1">
      <c r="A9" s="497" t="s">
        <v>121</v>
      </c>
      <c r="B9" s="497"/>
      <c r="C9" s="497"/>
      <c r="D9" s="497"/>
      <c r="E9" s="497"/>
      <c r="F9" s="497"/>
      <c r="G9" s="497"/>
      <c r="H9" s="497"/>
      <c r="I9" s="497"/>
      <c r="J9" s="8"/>
      <c r="L9" s="1"/>
      <c r="M9" s="1"/>
    </row>
    <row r="10" spans="1:39" ht="14.25" customHeight="1">
      <c r="A10" s="18"/>
      <c r="B10" s="19"/>
      <c r="C10" s="19"/>
      <c r="D10" s="19"/>
      <c r="E10" s="19"/>
      <c r="F10" s="19"/>
      <c r="G10" s="19"/>
      <c r="H10" s="19"/>
      <c r="I10" s="39" t="s">
        <v>20</v>
      </c>
    </row>
    <row r="11" spans="1:39" ht="53.25" customHeight="1">
      <c r="A11" s="43" t="s">
        <v>21</v>
      </c>
      <c r="B11" s="488" t="s">
        <v>22</v>
      </c>
      <c r="C11" s="488"/>
      <c r="D11" s="43" t="s">
        <v>123</v>
      </c>
      <c r="E11" s="43" t="s">
        <v>124</v>
      </c>
      <c r="F11" s="43" t="s">
        <v>125</v>
      </c>
      <c r="G11" s="43" t="s">
        <v>97</v>
      </c>
      <c r="H11" s="56" t="s">
        <v>122</v>
      </c>
      <c r="I11" s="43" t="s">
        <v>23</v>
      </c>
      <c r="K11" s="7" t="s">
        <v>113</v>
      </c>
      <c r="Q11" s="60" t="s">
        <v>126</v>
      </c>
    </row>
    <row r="12" spans="1:39" ht="25.5" customHeight="1">
      <c r="A12" s="43" t="s">
        <v>24</v>
      </c>
      <c r="B12" s="489" t="s">
        <v>107</v>
      </c>
      <c r="C12" s="490"/>
      <c r="D12" s="44" t="e">
        <f>SUM(D13)</f>
        <v>#REF!</v>
      </c>
      <c r="E12" s="44" t="e">
        <f t="shared" ref="E12:I12" si="0">SUM(E13)</f>
        <v>#REF!</v>
      </c>
      <c r="F12" s="44" t="e">
        <f t="shared" si="0"/>
        <v>#REF!</v>
      </c>
      <c r="G12" s="44" t="e">
        <f t="shared" si="0"/>
        <v>#REF!</v>
      </c>
      <c r="H12" s="44" t="e">
        <f t="shared" si="0"/>
        <v>#REF!</v>
      </c>
      <c r="I12" s="44" t="e">
        <f t="shared" si="0"/>
        <v>#REF!</v>
      </c>
      <c r="J12" s="9"/>
      <c r="K12" s="30" t="s">
        <v>110</v>
      </c>
      <c r="L12" s="9"/>
      <c r="M12" s="9"/>
      <c r="N12" s="9"/>
      <c r="O12" s="9"/>
      <c r="Q12" s="68" t="s">
        <v>149</v>
      </c>
    </row>
    <row r="13" spans="1:39" ht="15.75" customHeight="1">
      <c r="A13" s="10" t="s">
        <v>25</v>
      </c>
      <c r="B13" s="486" t="s">
        <v>26</v>
      </c>
      <c r="C13" s="487"/>
      <c r="D13" s="45" t="e">
        <f>SUM(D14:D16)</f>
        <v>#REF!</v>
      </c>
      <c r="E13" s="45" t="e">
        <f t="shared" ref="E13:I13" si="1">SUM(E14:E16)</f>
        <v>#REF!</v>
      </c>
      <c r="F13" s="45" t="e">
        <f t="shared" si="1"/>
        <v>#REF!</v>
      </c>
      <c r="G13" s="45" t="e">
        <f t="shared" si="1"/>
        <v>#REF!</v>
      </c>
      <c r="H13" s="45" t="e">
        <f t="shared" si="1"/>
        <v>#REF!</v>
      </c>
      <c r="I13" s="45" t="e">
        <f t="shared" si="1"/>
        <v>#REF!</v>
      </c>
      <c r="J13" s="9"/>
      <c r="K13" s="9"/>
      <c r="L13" s="9"/>
      <c r="M13" s="9"/>
      <c r="N13" s="9"/>
      <c r="O13" s="9"/>
    </row>
    <row r="14" spans="1:39" ht="15.75" customHeight="1">
      <c r="A14" s="10" t="s">
        <v>27</v>
      </c>
      <c r="B14" s="492" t="s">
        <v>28</v>
      </c>
      <c r="C14" s="493"/>
      <c r="D14" s="45" t="e">
        <f>SUM(#REF!)/1000</f>
        <v>#REF!</v>
      </c>
      <c r="E14" s="45" t="e">
        <f>SUM(#REF!/1000)</f>
        <v>#REF!</v>
      </c>
      <c r="F14" s="45" t="e">
        <f>SUM(#REF!/1000)</f>
        <v>#REF!</v>
      </c>
      <c r="G14" s="45" t="e">
        <f>SUM(#REF!/1000)</f>
        <v>#REF!</v>
      </c>
      <c r="H14" s="45" t="e">
        <f>SUM(#REF!/1000)</f>
        <v>#REF!</v>
      </c>
      <c r="I14" s="45" t="e">
        <f>SUM(D14:H14)</f>
        <v>#REF!</v>
      </c>
      <c r="J14" s="9"/>
      <c r="K14" s="9"/>
      <c r="L14" s="9"/>
      <c r="M14" s="9"/>
      <c r="N14" s="9"/>
      <c r="O14" s="9"/>
    </row>
    <row r="15" spans="1:39">
      <c r="A15" s="10" t="s">
        <v>29</v>
      </c>
      <c r="B15" s="486" t="s">
        <v>30</v>
      </c>
      <c r="C15" s="487"/>
      <c r="D15" s="45"/>
      <c r="E15" s="45"/>
      <c r="F15" s="45"/>
      <c r="G15" s="45" t="e">
        <f>SUM(#REF!+#REF!)/1000</f>
        <v>#REF!</v>
      </c>
      <c r="H15" s="45" t="e">
        <f>SUM(#REF!+#REF!)/1000</f>
        <v>#REF!</v>
      </c>
      <c r="I15" s="46" t="e">
        <f>SUM(D15:H15)</f>
        <v>#REF!</v>
      </c>
      <c r="J15" s="9"/>
      <c r="K15" s="9"/>
      <c r="L15" s="9"/>
      <c r="M15" s="9"/>
      <c r="N15" s="9"/>
      <c r="O15" s="9"/>
    </row>
    <row r="16" spans="1:39" ht="15.75" customHeight="1">
      <c r="A16" s="10" t="s">
        <v>31</v>
      </c>
      <c r="B16" s="486" t="s">
        <v>32</v>
      </c>
      <c r="C16" s="487"/>
      <c r="D16" s="45"/>
      <c r="E16" s="45"/>
      <c r="F16" s="45"/>
      <c r="G16" s="45"/>
      <c r="H16" s="45"/>
      <c r="I16" s="46"/>
      <c r="J16" s="9"/>
      <c r="K16" s="9"/>
      <c r="L16" s="9"/>
      <c r="M16" s="9"/>
      <c r="N16" s="9"/>
      <c r="O16" s="9"/>
    </row>
    <row r="17" spans="1:15" ht="15.75" customHeight="1">
      <c r="A17" s="10" t="s">
        <v>33</v>
      </c>
      <c r="B17" s="486" t="s">
        <v>34</v>
      </c>
      <c r="C17" s="487"/>
      <c r="D17" s="45"/>
      <c r="E17" s="45"/>
      <c r="F17" s="45"/>
      <c r="G17" s="45"/>
      <c r="H17" s="45"/>
      <c r="I17" s="46"/>
      <c r="J17" s="11"/>
      <c r="K17" s="11"/>
      <c r="L17" s="11"/>
      <c r="M17" s="11"/>
      <c r="N17" s="9"/>
      <c r="O17" s="9"/>
    </row>
    <row r="18" spans="1:15" ht="15.75" hidden="1" customHeight="1">
      <c r="A18" s="10" t="s">
        <v>35</v>
      </c>
      <c r="B18" s="486" t="s">
        <v>36</v>
      </c>
      <c r="C18" s="487"/>
      <c r="D18" s="45"/>
      <c r="E18" s="45"/>
      <c r="F18" s="45"/>
      <c r="G18" s="45"/>
      <c r="H18" s="45"/>
      <c r="I18" s="46"/>
      <c r="J18" s="9"/>
      <c r="K18" s="9"/>
      <c r="L18" s="9"/>
      <c r="M18" s="9"/>
      <c r="N18" s="9"/>
      <c r="O18" s="9"/>
    </row>
    <row r="19" spans="1:15" ht="15.75" hidden="1" customHeight="1">
      <c r="A19" s="10" t="s">
        <v>37</v>
      </c>
      <c r="B19" s="486" t="s">
        <v>38</v>
      </c>
      <c r="C19" s="487"/>
      <c r="D19" s="45"/>
      <c r="E19" s="45"/>
      <c r="F19" s="45"/>
      <c r="G19" s="45"/>
      <c r="H19" s="45"/>
      <c r="I19" s="46"/>
      <c r="J19" s="9"/>
      <c r="K19" s="9"/>
      <c r="L19" s="9"/>
      <c r="M19" s="9"/>
      <c r="N19" s="9"/>
      <c r="O19" s="9"/>
    </row>
    <row r="20" spans="1:15" ht="16.5" hidden="1" customHeight="1">
      <c r="A20" s="10" t="s">
        <v>39</v>
      </c>
      <c r="B20" s="486" t="s">
        <v>40</v>
      </c>
      <c r="C20" s="487"/>
      <c r="D20" s="45"/>
      <c r="E20" s="45"/>
      <c r="F20" s="45"/>
      <c r="G20" s="45"/>
      <c r="H20" s="45"/>
      <c r="I20" s="44"/>
      <c r="J20" s="9"/>
      <c r="K20" s="9"/>
      <c r="L20" s="9"/>
      <c r="M20" s="9"/>
      <c r="N20" s="9"/>
      <c r="O20" s="9"/>
    </row>
    <row r="21" spans="1:15" ht="15.75" customHeight="1">
      <c r="A21" s="10" t="s">
        <v>41</v>
      </c>
      <c r="B21" s="486" t="s">
        <v>42</v>
      </c>
      <c r="C21" s="487"/>
      <c r="D21" s="45"/>
      <c r="E21" s="45"/>
      <c r="F21" s="45"/>
      <c r="G21" s="45"/>
      <c r="H21" s="45"/>
      <c r="I21" s="44"/>
      <c r="J21" s="9"/>
      <c r="K21" s="9"/>
      <c r="L21" s="9"/>
      <c r="M21" s="9"/>
      <c r="N21" s="9"/>
      <c r="O21" s="9"/>
    </row>
    <row r="22" spans="1:15" ht="15" hidden="1" customHeight="1">
      <c r="A22" s="10" t="s">
        <v>43</v>
      </c>
      <c r="B22" s="486" t="s">
        <v>44</v>
      </c>
      <c r="C22" s="487"/>
      <c r="D22" s="45"/>
      <c r="E22" s="45"/>
      <c r="F22" s="45"/>
      <c r="G22" s="45"/>
      <c r="H22" s="45"/>
      <c r="I22" s="44"/>
      <c r="J22" s="9"/>
      <c r="K22" s="9"/>
      <c r="L22" s="9"/>
      <c r="M22" s="9"/>
      <c r="N22" s="9"/>
      <c r="O22" s="9"/>
    </row>
    <row r="23" spans="1:15" ht="16.5" hidden="1" customHeight="1">
      <c r="A23" s="10" t="s">
        <v>45</v>
      </c>
      <c r="B23" s="486"/>
      <c r="C23" s="487"/>
      <c r="D23" s="45"/>
      <c r="E23" s="45"/>
      <c r="F23" s="45"/>
      <c r="G23" s="45"/>
      <c r="H23" s="45"/>
      <c r="I23" s="44"/>
      <c r="J23" s="9"/>
      <c r="K23" s="9"/>
      <c r="L23" s="9"/>
      <c r="M23" s="9"/>
      <c r="N23" s="9"/>
      <c r="O23" s="9"/>
    </row>
    <row r="24" spans="1:15" ht="15" hidden="1" customHeight="1">
      <c r="A24" s="10" t="s">
        <v>41</v>
      </c>
      <c r="B24" s="486" t="s">
        <v>81</v>
      </c>
      <c r="C24" s="487"/>
      <c r="D24" s="45"/>
      <c r="E24" s="45"/>
      <c r="F24" s="45"/>
      <c r="G24" s="45"/>
      <c r="H24" s="45"/>
      <c r="I24" s="44"/>
      <c r="J24" s="9"/>
      <c r="K24" s="9"/>
      <c r="L24" s="9"/>
      <c r="M24" s="9"/>
      <c r="N24" s="9"/>
      <c r="O24" s="9"/>
    </row>
    <row r="25" spans="1:15" ht="24.75" customHeight="1">
      <c r="A25" s="43" t="s">
        <v>46</v>
      </c>
      <c r="B25" s="489" t="s">
        <v>108</v>
      </c>
      <c r="C25" s="490"/>
      <c r="D25" s="44" t="e">
        <f>SUM(D26)</f>
        <v>#REF!</v>
      </c>
      <c r="E25" s="44" t="e">
        <f t="shared" ref="E25:I25" si="2">SUM(E26)</f>
        <v>#REF!</v>
      </c>
      <c r="F25" s="44" t="e">
        <f t="shared" si="2"/>
        <v>#REF!</v>
      </c>
      <c r="G25" s="44" t="e">
        <f t="shared" si="2"/>
        <v>#REF!</v>
      </c>
      <c r="H25" s="44" t="e">
        <f t="shared" si="2"/>
        <v>#REF!</v>
      </c>
      <c r="I25" s="44" t="e">
        <f t="shared" si="2"/>
        <v>#REF!</v>
      </c>
      <c r="J25" s="9"/>
      <c r="K25" s="9"/>
      <c r="L25" s="9"/>
      <c r="M25" s="9"/>
      <c r="N25" s="9"/>
      <c r="O25" s="9"/>
    </row>
    <row r="26" spans="1:15" ht="15.75" customHeight="1">
      <c r="A26" s="10" t="s">
        <v>48</v>
      </c>
      <c r="B26" s="486" t="s">
        <v>26</v>
      </c>
      <c r="C26" s="487"/>
      <c r="D26" s="45" t="e">
        <f>SUM(D27:D29)</f>
        <v>#REF!</v>
      </c>
      <c r="E26" s="45" t="e">
        <f t="shared" ref="E26" si="3">SUM(E27:E29)</f>
        <v>#REF!</v>
      </c>
      <c r="F26" s="45" t="e">
        <f t="shared" ref="F26" si="4">SUM(F27:F29)</f>
        <v>#REF!</v>
      </c>
      <c r="G26" s="45" t="e">
        <f t="shared" ref="G26:H26" si="5">SUM(G27:G29)</f>
        <v>#REF!</v>
      </c>
      <c r="H26" s="45" t="e">
        <f t="shared" si="5"/>
        <v>#REF!</v>
      </c>
      <c r="I26" s="45" t="e">
        <f t="shared" ref="I26" si="6">SUM(I27:I29)</f>
        <v>#REF!</v>
      </c>
      <c r="J26" s="9"/>
      <c r="K26" s="9"/>
      <c r="L26" s="9"/>
      <c r="M26" s="9"/>
      <c r="N26" s="9"/>
      <c r="O26" s="9"/>
    </row>
    <row r="27" spans="1:15" ht="15.75" customHeight="1">
      <c r="A27" s="10" t="s">
        <v>78</v>
      </c>
      <c r="B27" s="492" t="s">
        <v>28</v>
      </c>
      <c r="C27" s="493"/>
      <c r="D27" s="45" t="e">
        <f>SUM(#REF!)/1000</f>
        <v>#REF!</v>
      </c>
      <c r="E27" s="45" t="e">
        <f>SUM(#REF!)/1000</f>
        <v>#REF!</v>
      </c>
      <c r="F27" s="45" t="e">
        <f>SUM(#REF!)/1000</f>
        <v>#REF!</v>
      </c>
      <c r="G27" s="45" t="e">
        <f>SUM(#REF!)/1000</f>
        <v>#REF!</v>
      </c>
      <c r="H27" s="45" t="e">
        <f>SUM(#REF!/1000)</f>
        <v>#REF!</v>
      </c>
      <c r="I27" s="46" t="e">
        <f>SUM(D27:H27)</f>
        <v>#REF!</v>
      </c>
      <c r="J27" s="9"/>
      <c r="K27" s="9"/>
      <c r="L27" s="9"/>
      <c r="M27" s="9"/>
      <c r="N27" s="9"/>
      <c r="O27" s="9"/>
    </row>
    <row r="28" spans="1:15">
      <c r="A28" s="10" t="s">
        <v>95</v>
      </c>
      <c r="B28" s="486" t="s">
        <v>30</v>
      </c>
      <c r="C28" s="487"/>
      <c r="D28" s="45"/>
      <c r="E28" s="45"/>
      <c r="F28" s="45"/>
      <c r="G28" s="45" t="e">
        <f>SUM(#REF!+#REF!)/1000</f>
        <v>#REF!</v>
      </c>
      <c r="H28" s="45" t="e">
        <f>SUM(#REF!+#REF!)/1000</f>
        <v>#REF!</v>
      </c>
      <c r="I28" s="46" t="e">
        <f>SUM(F28:H28)</f>
        <v>#REF!</v>
      </c>
      <c r="J28" s="9"/>
      <c r="K28" s="32"/>
      <c r="L28" s="9"/>
      <c r="M28" s="9"/>
      <c r="N28" s="9"/>
      <c r="O28" s="9"/>
    </row>
    <row r="29" spans="1:15" ht="15.75" customHeight="1">
      <c r="A29" s="10" t="s">
        <v>96</v>
      </c>
      <c r="B29" s="486" t="s">
        <v>32</v>
      </c>
      <c r="C29" s="487"/>
      <c r="D29" s="27"/>
      <c r="E29" s="27"/>
      <c r="F29" s="27"/>
      <c r="G29" s="27"/>
      <c r="H29" s="27"/>
      <c r="I29" s="34"/>
      <c r="J29" s="9"/>
      <c r="K29" s="9"/>
      <c r="L29" s="9"/>
      <c r="M29" s="9"/>
      <c r="N29" s="9"/>
      <c r="O29" s="9"/>
    </row>
    <row r="30" spans="1:15" ht="15.75" customHeight="1">
      <c r="A30" s="10" t="s">
        <v>50</v>
      </c>
      <c r="B30" s="486" t="s">
        <v>34</v>
      </c>
      <c r="C30" s="487"/>
      <c r="D30" s="27"/>
      <c r="E30" s="27"/>
      <c r="F30" s="27"/>
      <c r="G30" s="27"/>
      <c r="H30" s="27"/>
      <c r="I30" s="34"/>
      <c r="J30" s="11"/>
      <c r="K30" s="11"/>
      <c r="L30" s="11"/>
      <c r="M30" s="11"/>
      <c r="N30" s="9"/>
      <c r="O30" s="9"/>
    </row>
    <row r="31" spans="1:15" ht="15.75" hidden="1" customHeight="1">
      <c r="A31" s="10" t="s">
        <v>35</v>
      </c>
      <c r="B31" s="486" t="s">
        <v>36</v>
      </c>
      <c r="C31" s="487"/>
      <c r="D31" s="27"/>
      <c r="E31" s="27"/>
      <c r="F31" s="27"/>
      <c r="G31" s="27"/>
      <c r="H31" s="27"/>
      <c r="I31" s="34"/>
      <c r="J31" s="9"/>
      <c r="K31" s="9"/>
      <c r="L31" s="9"/>
      <c r="M31" s="9"/>
      <c r="N31" s="9"/>
      <c r="O31" s="9"/>
    </row>
    <row r="32" spans="1:15" ht="15.75" hidden="1" customHeight="1">
      <c r="A32" s="10" t="s">
        <v>37</v>
      </c>
      <c r="B32" s="486" t="s">
        <v>38</v>
      </c>
      <c r="C32" s="487"/>
      <c r="D32" s="27"/>
      <c r="E32" s="27"/>
      <c r="F32" s="27"/>
      <c r="G32" s="27"/>
      <c r="H32" s="27"/>
      <c r="I32" s="34"/>
      <c r="J32" s="9"/>
      <c r="K32" s="9"/>
      <c r="L32" s="9"/>
      <c r="M32" s="9"/>
      <c r="N32" s="9"/>
      <c r="O32" s="9"/>
    </row>
    <row r="33" spans="1:15" ht="16.5" hidden="1" customHeight="1">
      <c r="A33" s="10" t="s">
        <v>39</v>
      </c>
      <c r="B33" s="486" t="s">
        <v>40</v>
      </c>
      <c r="C33" s="487"/>
      <c r="D33" s="27"/>
      <c r="E33" s="27"/>
      <c r="F33" s="27"/>
      <c r="G33" s="27"/>
      <c r="H33" s="27"/>
      <c r="I33" s="35"/>
      <c r="J33" s="9"/>
      <c r="K33" s="9"/>
      <c r="L33" s="9"/>
      <c r="M33" s="9"/>
      <c r="N33" s="9"/>
      <c r="O33" s="9"/>
    </row>
    <row r="34" spans="1:15" ht="15.75" customHeight="1">
      <c r="A34" s="10" t="s">
        <v>53</v>
      </c>
      <c r="B34" s="486" t="s">
        <v>42</v>
      </c>
      <c r="C34" s="487"/>
      <c r="D34" s="27"/>
      <c r="E34" s="27"/>
      <c r="F34" s="27"/>
      <c r="G34" s="27"/>
      <c r="H34" s="27"/>
      <c r="I34" s="35"/>
      <c r="J34" s="9"/>
      <c r="K34" s="9"/>
      <c r="L34" s="9"/>
      <c r="M34" s="9"/>
      <c r="N34" s="9"/>
      <c r="O34" s="9"/>
    </row>
    <row r="35" spans="1:15" ht="15" hidden="1" customHeight="1">
      <c r="A35" s="10" t="s">
        <v>43</v>
      </c>
      <c r="B35" s="486" t="s">
        <v>44</v>
      </c>
      <c r="C35" s="487"/>
      <c r="D35" s="27"/>
      <c r="E35" s="27"/>
      <c r="F35" s="27"/>
      <c r="G35" s="27"/>
      <c r="H35" s="27"/>
      <c r="I35" s="35"/>
      <c r="J35" s="9"/>
      <c r="K35" s="9"/>
      <c r="L35" s="9"/>
      <c r="M35" s="9"/>
      <c r="N35" s="9"/>
      <c r="O35" s="9"/>
    </row>
    <row r="36" spans="1:15" ht="16.5" hidden="1" customHeight="1">
      <c r="A36" s="10" t="s">
        <v>45</v>
      </c>
      <c r="B36" s="486"/>
      <c r="C36" s="487"/>
      <c r="D36" s="27"/>
      <c r="E36" s="27"/>
      <c r="F36" s="27"/>
      <c r="G36" s="27"/>
      <c r="H36" s="27"/>
      <c r="I36" s="35"/>
      <c r="J36" s="9"/>
      <c r="K36" s="9"/>
      <c r="L36" s="9"/>
      <c r="M36" s="9"/>
      <c r="N36" s="9"/>
      <c r="O36" s="9"/>
    </row>
    <row r="37" spans="1:15" ht="24.75" customHeight="1">
      <c r="A37" s="47" t="s">
        <v>61</v>
      </c>
      <c r="B37" s="489" t="s">
        <v>47</v>
      </c>
      <c r="C37" s="490"/>
      <c r="D37" s="28"/>
      <c r="E37" s="28"/>
      <c r="F37" s="28"/>
      <c r="G37" s="28"/>
      <c r="H37" s="28"/>
      <c r="I37" s="28"/>
      <c r="J37" s="28" t="s">
        <v>109</v>
      </c>
      <c r="K37" s="9"/>
      <c r="L37" s="9"/>
      <c r="M37" s="9"/>
      <c r="N37" s="9"/>
      <c r="O37" s="9"/>
    </row>
    <row r="38" spans="1:15" ht="15" hidden="1" customHeight="1">
      <c r="A38" s="10" t="s">
        <v>48</v>
      </c>
      <c r="B38" s="486" t="s">
        <v>49</v>
      </c>
      <c r="C38" s="487"/>
      <c r="D38" s="27"/>
      <c r="E38" s="27"/>
      <c r="F38" s="27"/>
      <c r="G38" s="27"/>
      <c r="H38" s="27"/>
      <c r="I38" s="34"/>
      <c r="J38" s="9"/>
      <c r="K38" s="9"/>
      <c r="L38" s="9"/>
      <c r="M38" s="9"/>
      <c r="N38" s="9"/>
      <c r="O38" s="9"/>
    </row>
    <row r="39" spans="1:15" ht="0.75" hidden="1" customHeight="1">
      <c r="A39" s="10" t="s">
        <v>50</v>
      </c>
      <c r="B39" s="486" t="s">
        <v>51</v>
      </c>
      <c r="C39" s="487"/>
      <c r="D39" s="27"/>
      <c r="E39" s="27"/>
      <c r="F39" s="27"/>
      <c r="G39" s="27"/>
      <c r="H39" s="27"/>
      <c r="I39" s="34"/>
      <c r="J39" s="9"/>
      <c r="K39" s="9"/>
      <c r="L39" s="9"/>
      <c r="M39" s="9"/>
      <c r="N39" s="9"/>
      <c r="O39" s="9"/>
    </row>
    <row r="40" spans="1:15" ht="15.75" hidden="1" customHeight="1">
      <c r="A40" s="48" t="s">
        <v>50</v>
      </c>
      <c r="B40" s="486" t="s">
        <v>52</v>
      </c>
      <c r="C40" s="487"/>
      <c r="D40" s="27"/>
      <c r="E40" s="27"/>
      <c r="F40" s="27"/>
      <c r="G40" s="27"/>
      <c r="H40" s="27"/>
      <c r="I40" s="34"/>
      <c r="J40" s="9"/>
      <c r="K40" s="9"/>
      <c r="L40" s="9"/>
      <c r="M40" s="9"/>
      <c r="N40" s="9"/>
      <c r="O40" s="9"/>
    </row>
    <row r="41" spans="1:15" ht="15.75" hidden="1" customHeight="1">
      <c r="A41" s="48" t="s">
        <v>53</v>
      </c>
      <c r="B41" s="486" t="s">
        <v>14</v>
      </c>
      <c r="C41" s="487"/>
      <c r="D41" s="27"/>
      <c r="E41" s="27"/>
      <c r="F41" s="27"/>
      <c r="G41" s="27"/>
      <c r="H41" s="27"/>
      <c r="I41" s="34"/>
      <c r="J41" s="9"/>
      <c r="K41" s="9"/>
      <c r="L41" s="9"/>
      <c r="M41" s="9"/>
      <c r="N41" s="9"/>
      <c r="O41" s="9"/>
    </row>
    <row r="42" spans="1:15" ht="14.25" hidden="1" customHeight="1">
      <c r="A42" s="10" t="s">
        <v>54</v>
      </c>
      <c r="B42" s="486" t="s">
        <v>55</v>
      </c>
      <c r="C42" s="487"/>
      <c r="D42" s="27"/>
      <c r="E42" s="27"/>
      <c r="F42" s="27"/>
      <c r="G42" s="27"/>
      <c r="H42" s="27"/>
      <c r="I42" s="34"/>
      <c r="J42" s="9"/>
      <c r="K42" s="9"/>
      <c r="L42" s="9"/>
      <c r="M42" s="9"/>
      <c r="N42" s="9"/>
      <c r="O42" s="9"/>
    </row>
    <row r="43" spans="1:15" ht="14.25" hidden="1" customHeight="1">
      <c r="A43" s="48" t="s">
        <v>53</v>
      </c>
      <c r="B43" s="486" t="s">
        <v>56</v>
      </c>
      <c r="C43" s="487"/>
      <c r="D43" s="27"/>
      <c r="E43" s="27"/>
      <c r="F43" s="27"/>
      <c r="G43" s="27"/>
      <c r="H43" s="27"/>
      <c r="I43" s="34"/>
      <c r="J43" s="9"/>
      <c r="K43" s="9"/>
      <c r="L43" s="9"/>
      <c r="M43" s="9"/>
      <c r="N43" s="9"/>
      <c r="O43" s="9"/>
    </row>
    <row r="44" spans="1:15" ht="14.25" hidden="1" customHeight="1">
      <c r="A44" s="10" t="s">
        <v>57</v>
      </c>
      <c r="B44" s="486" t="s">
        <v>56</v>
      </c>
      <c r="C44" s="487"/>
      <c r="D44" s="27"/>
      <c r="E44" s="27"/>
      <c r="F44" s="27"/>
      <c r="G44" s="27"/>
      <c r="H44" s="27"/>
      <c r="I44" s="34"/>
      <c r="J44" s="9"/>
      <c r="K44" s="9"/>
      <c r="L44" s="9"/>
      <c r="M44" s="9"/>
      <c r="N44" s="9"/>
      <c r="O44" s="9"/>
    </row>
    <row r="45" spans="1:15" ht="14.25" hidden="1" customHeight="1">
      <c r="A45" s="48" t="s">
        <v>58</v>
      </c>
      <c r="B45" s="486" t="s">
        <v>59</v>
      </c>
      <c r="C45" s="487"/>
      <c r="D45" s="49"/>
      <c r="E45" s="49"/>
      <c r="F45" s="49"/>
      <c r="G45" s="49"/>
      <c r="H45" s="49"/>
      <c r="I45" s="50"/>
      <c r="J45" s="9"/>
      <c r="K45" s="9"/>
      <c r="L45" s="9"/>
      <c r="M45" s="9"/>
      <c r="N45" s="9"/>
      <c r="O45" s="9"/>
    </row>
    <row r="46" spans="1:15" ht="15.75" hidden="1" customHeight="1">
      <c r="A46" s="10" t="s">
        <v>60</v>
      </c>
      <c r="B46" s="486" t="s">
        <v>15</v>
      </c>
      <c r="C46" s="487"/>
      <c r="D46" s="49"/>
      <c r="E46" s="49"/>
      <c r="F46" s="49"/>
      <c r="G46" s="49"/>
      <c r="H46" s="49"/>
      <c r="I46" s="50"/>
      <c r="J46" s="9"/>
      <c r="K46" s="9"/>
      <c r="L46" s="9"/>
      <c r="M46" s="9"/>
      <c r="N46" s="9"/>
      <c r="O46" s="9"/>
    </row>
    <row r="47" spans="1:15" ht="0.75" hidden="1" customHeight="1">
      <c r="A47" s="47" t="s">
        <v>61</v>
      </c>
      <c r="B47" s="489" t="s">
        <v>62</v>
      </c>
      <c r="C47" s="490"/>
      <c r="D47" s="49"/>
      <c r="E47" s="49"/>
      <c r="F47" s="49"/>
      <c r="G47" s="49"/>
      <c r="H47" s="49"/>
      <c r="I47" s="50"/>
      <c r="J47" s="9"/>
      <c r="K47" s="9"/>
      <c r="L47" s="9"/>
      <c r="M47" s="9"/>
      <c r="N47" s="9"/>
      <c r="O47" s="9"/>
    </row>
    <row r="48" spans="1:15" ht="24.75" customHeight="1">
      <c r="A48" s="43" t="s">
        <v>104</v>
      </c>
      <c r="B48" s="489" t="s">
        <v>63</v>
      </c>
      <c r="C48" s="490"/>
      <c r="D48" s="28"/>
      <c r="E48" s="28"/>
      <c r="F48" s="28"/>
      <c r="G48" s="28"/>
      <c r="H48" s="28"/>
      <c r="I48" s="28"/>
      <c r="J48" s="28" t="s">
        <v>109</v>
      </c>
      <c r="K48" s="9"/>
      <c r="L48" s="9"/>
      <c r="M48" s="9"/>
      <c r="N48" s="9"/>
      <c r="O48" s="9"/>
    </row>
    <row r="49" spans="1:16" ht="15.75" hidden="1" customHeight="1">
      <c r="A49" s="10" t="s">
        <v>64</v>
      </c>
      <c r="B49" s="486" t="s">
        <v>65</v>
      </c>
      <c r="C49" s="487"/>
      <c r="D49" s="49"/>
      <c r="E49" s="49"/>
      <c r="F49" s="49"/>
      <c r="G49" s="49"/>
      <c r="H49" s="49"/>
      <c r="I49" s="51"/>
      <c r="J49" s="11"/>
      <c r="K49" s="11"/>
      <c r="L49" s="11"/>
      <c r="M49" s="11"/>
      <c r="N49" s="12"/>
      <c r="O49" s="9"/>
    </row>
    <row r="50" spans="1:16" ht="15.75" hidden="1" customHeight="1">
      <c r="A50" s="10" t="s">
        <v>66</v>
      </c>
      <c r="B50" s="486" t="s">
        <v>67</v>
      </c>
      <c r="C50" s="487"/>
      <c r="D50" s="49"/>
      <c r="E50" s="49"/>
      <c r="F50" s="49"/>
      <c r="G50" s="49"/>
      <c r="H50" s="49"/>
      <c r="I50" s="51"/>
      <c r="J50" s="11"/>
      <c r="K50" s="11"/>
      <c r="L50" s="11"/>
      <c r="M50" s="11"/>
      <c r="N50" s="12"/>
      <c r="O50" s="9"/>
    </row>
    <row r="51" spans="1:16" ht="15.75" hidden="1" customHeight="1">
      <c r="A51" s="10" t="s">
        <v>74</v>
      </c>
      <c r="B51" s="486" t="s">
        <v>68</v>
      </c>
      <c r="C51" s="487"/>
      <c r="D51" s="49"/>
      <c r="E51" s="49"/>
      <c r="F51" s="49"/>
      <c r="G51" s="49"/>
      <c r="H51" s="49"/>
      <c r="I51" s="49"/>
      <c r="J51" s="11"/>
      <c r="K51" s="11"/>
      <c r="L51" s="11"/>
      <c r="M51" s="11"/>
      <c r="N51" s="12"/>
      <c r="O51" s="9"/>
    </row>
    <row r="52" spans="1:16" ht="15.75" hidden="1" customHeight="1">
      <c r="A52" s="10" t="s">
        <v>75</v>
      </c>
      <c r="B52" s="486" t="s">
        <v>69</v>
      </c>
      <c r="C52" s="487"/>
      <c r="D52" s="49"/>
      <c r="E52" s="49"/>
      <c r="F52" s="49"/>
      <c r="G52" s="49"/>
      <c r="H52" s="49"/>
      <c r="I52" s="49"/>
      <c r="J52" s="11"/>
      <c r="K52" s="11"/>
      <c r="L52" s="11"/>
      <c r="M52" s="11"/>
      <c r="N52" s="12"/>
      <c r="O52" s="9"/>
    </row>
    <row r="53" spans="1:16" ht="16.5" hidden="1" customHeight="1">
      <c r="A53" s="10" t="s">
        <v>76</v>
      </c>
      <c r="B53" s="486" t="s">
        <v>70</v>
      </c>
      <c r="C53" s="487"/>
      <c r="D53" s="52"/>
      <c r="E53" s="40"/>
      <c r="F53" s="52"/>
      <c r="G53" s="52"/>
      <c r="H53" s="58"/>
      <c r="I53" s="52"/>
      <c r="J53" s="11"/>
      <c r="K53" s="11"/>
      <c r="L53" s="11"/>
      <c r="M53" s="11"/>
      <c r="N53" s="12"/>
      <c r="O53" s="9"/>
    </row>
    <row r="54" spans="1:16" ht="15" hidden="1" customHeight="1">
      <c r="A54" s="10" t="s">
        <v>77</v>
      </c>
      <c r="B54" s="486" t="s">
        <v>71</v>
      </c>
      <c r="C54" s="487"/>
      <c r="D54" s="49"/>
      <c r="E54" s="49"/>
      <c r="F54" s="49"/>
      <c r="G54" s="49"/>
      <c r="H54" s="49"/>
      <c r="I54" s="49"/>
      <c r="J54" s="13"/>
      <c r="K54" s="13"/>
      <c r="L54" s="12"/>
      <c r="M54" s="12"/>
      <c r="N54" s="12"/>
      <c r="O54" s="12"/>
      <c r="P54" s="14"/>
    </row>
    <row r="55" spans="1:16" ht="15.75" hidden="1" customHeight="1">
      <c r="A55" s="10"/>
      <c r="B55" s="53" t="s">
        <v>72</v>
      </c>
      <c r="C55" s="53"/>
      <c r="D55" s="49"/>
      <c r="E55" s="49"/>
      <c r="F55" s="49"/>
      <c r="G55" s="49"/>
      <c r="H55" s="49"/>
      <c r="I55" s="49"/>
      <c r="J55" s="13"/>
      <c r="K55" s="13"/>
      <c r="L55" s="12"/>
      <c r="M55" s="12"/>
      <c r="N55" s="12"/>
      <c r="O55" s="12"/>
      <c r="P55" s="14"/>
    </row>
    <row r="56" spans="1:16" ht="24.75" customHeight="1">
      <c r="A56" s="43" t="s">
        <v>105</v>
      </c>
      <c r="B56" s="491" t="s">
        <v>73</v>
      </c>
      <c r="C56" s="491"/>
      <c r="D56" s="28"/>
      <c r="E56" s="28"/>
      <c r="F56" s="28"/>
      <c r="G56" s="28"/>
      <c r="H56" s="28"/>
      <c r="I56" s="28"/>
      <c r="J56" s="28" t="s">
        <v>109</v>
      </c>
      <c r="K56" s="13"/>
      <c r="L56" s="12"/>
      <c r="M56" s="12"/>
      <c r="N56" s="12"/>
      <c r="O56" s="12"/>
      <c r="P56" s="14"/>
    </row>
    <row r="57" spans="1:16" ht="18" customHeight="1">
      <c r="A57" s="43"/>
      <c r="B57" s="489" t="s">
        <v>106</v>
      </c>
      <c r="C57" s="490"/>
      <c r="D57" s="44" t="e">
        <f>SUM(D58)</f>
        <v>#REF!</v>
      </c>
      <c r="E57" s="44" t="e">
        <f t="shared" ref="E57:I57" si="7">SUM(E58)</f>
        <v>#REF!</v>
      </c>
      <c r="F57" s="44" t="e">
        <f t="shared" si="7"/>
        <v>#REF!</v>
      </c>
      <c r="G57" s="44" t="e">
        <f t="shared" si="7"/>
        <v>#REF!</v>
      </c>
      <c r="H57" s="44" t="e">
        <f t="shared" si="7"/>
        <v>#REF!</v>
      </c>
      <c r="I57" s="44" t="e">
        <f t="shared" si="7"/>
        <v>#REF!</v>
      </c>
      <c r="J57" s="9"/>
      <c r="K57" s="9"/>
      <c r="L57" s="9"/>
      <c r="M57" s="9"/>
      <c r="N57" s="9"/>
      <c r="O57" s="9"/>
    </row>
    <row r="58" spans="1:16" ht="15.75" customHeight="1">
      <c r="A58" s="10"/>
      <c r="B58" s="486" t="s">
        <v>26</v>
      </c>
      <c r="C58" s="487"/>
      <c r="D58" s="45" t="e">
        <f>SUM(D59:D60)</f>
        <v>#REF!</v>
      </c>
      <c r="E58" s="45" t="e">
        <f t="shared" ref="E58:H58" si="8">SUM(E59:E60)</f>
        <v>#REF!</v>
      </c>
      <c r="F58" s="45" t="e">
        <f t="shared" si="8"/>
        <v>#REF!</v>
      </c>
      <c r="G58" s="45" t="e">
        <f t="shared" si="8"/>
        <v>#REF!</v>
      </c>
      <c r="H58" s="45" t="e">
        <f t="shared" si="8"/>
        <v>#REF!</v>
      </c>
      <c r="I58" s="45" t="e">
        <f>SUM(D58:H58)</f>
        <v>#REF!</v>
      </c>
      <c r="J58" s="9"/>
      <c r="K58" s="9"/>
      <c r="L58" s="9"/>
      <c r="M58" s="9"/>
      <c r="N58" s="9"/>
      <c r="O58" s="9"/>
    </row>
    <row r="59" spans="1:16" ht="15.75" customHeight="1">
      <c r="A59" s="10"/>
      <c r="B59" s="492" t="s">
        <v>28</v>
      </c>
      <c r="C59" s="493"/>
      <c r="D59" s="45" t="e">
        <f>SUM(D14+D27)</f>
        <v>#REF!</v>
      </c>
      <c r="E59" s="45" t="e">
        <f>SUM(E14+E27)</f>
        <v>#REF!</v>
      </c>
      <c r="F59" s="45" t="e">
        <f>SUM(F14+F27)</f>
        <v>#REF!</v>
      </c>
      <c r="G59" s="45" t="e">
        <f>SUM(G14+G27)</f>
        <v>#REF!</v>
      </c>
      <c r="H59" s="45" t="e">
        <f>SUM(H14+H27)</f>
        <v>#REF!</v>
      </c>
      <c r="I59" s="46" t="e">
        <f>SUM(D59:G59)</f>
        <v>#REF!</v>
      </c>
      <c r="J59" s="9"/>
      <c r="K59" s="9"/>
      <c r="L59" s="9"/>
      <c r="M59" s="9"/>
      <c r="N59" s="9"/>
      <c r="O59" s="9"/>
    </row>
    <row r="60" spans="1:16">
      <c r="A60" s="10"/>
      <c r="B60" s="486" t="s">
        <v>30</v>
      </c>
      <c r="C60" s="487"/>
      <c r="D60" s="45"/>
      <c r="E60" s="45"/>
      <c r="F60" s="45"/>
      <c r="G60" s="45" t="e">
        <f>SUM(G15+G28)</f>
        <v>#REF!</v>
      </c>
      <c r="H60" s="45" t="e">
        <f>SUM(H15+H28)</f>
        <v>#REF!</v>
      </c>
      <c r="I60" s="46" t="e">
        <f>SUM(D60:H60)</f>
        <v>#REF!</v>
      </c>
      <c r="J60" s="9"/>
      <c r="K60" s="9"/>
      <c r="L60" s="9"/>
      <c r="M60" s="9"/>
      <c r="N60" s="9"/>
      <c r="O60" s="9"/>
    </row>
    <row r="61" spans="1:16" ht="15.75" hidden="1" customHeight="1">
      <c r="A61" s="10" t="s">
        <v>31</v>
      </c>
      <c r="B61" s="486" t="s">
        <v>32</v>
      </c>
      <c r="C61" s="487"/>
      <c r="D61" s="27"/>
      <c r="E61" s="27"/>
      <c r="F61" s="27"/>
      <c r="G61" s="27"/>
      <c r="H61" s="27"/>
      <c r="I61" s="34"/>
      <c r="J61" s="9"/>
      <c r="K61" s="9"/>
      <c r="L61" s="9"/>
      <c r="M61" s="9"/>
      <c r="N61" s="9"/>
      <c r="O61" s="9"/>
    </row>
    <row r="62" spans="1:16" ht="15.75" hidden="1" customHeight="1">
      <c r="A62" s="10" t="s">
        <v>33</v>
      </c>
      <c r="B62" s="486" t="s">
        <v>34</v>
      </c>
      <c r="C62" s="487"/>
      <c r="D62" s="27"/>
      <c r="E62" s="27"/>
      <c r="F62" s="27"/>
      <c r="G62" s="27"/>
      <c r="H62" s="27"/>
      <c r="I62" s="34"/>
      <c r="J62" s="11"/>
      <c r="K62" s="11"/>
      <c r="L62" s="11"/>
      <c r="M62" s="11"/>
      <c r="N62" s="9"/>
      <c r="O62" s="9"/>
    </row>
    <row r="63" spans="1:16" ht="15.75" hidden="1" customHeight="1">
      <c r="A63" s="10" t="s">
        <v>35</v>
      </c>
      <c r="B63" s="486" t="s">
        <v>36</v>
      </c>
      <c r="C63" s="487"/>
      <c r="D63" s="27"/>
      <c r="E63" s="27"/>
      <c r="F63" s="27"/>
      <c r="G63" s="27"/>
      <c r="H63" s="27"/>
      <c r="I63" s="34"/>
      <c r="J63" s="9"/>
      <c r="K63" s="9"/>
      <c r="L63" s="9"/>
      <c r="M63" s="9"/>
      <c r="N63" s="9"/>
      <c r="O63" s="9"/>
    </row>
    <row r="64" spans="1:16" ht="15.75" hidden="1" customHeight="1">
      <c r="A64" s="10" t="s">
        <v>37</v>
      </c>
      <c r="B64" s="486" t="s">
        <v>38</v>
      </c>
      <c r="C64" s="487"/>
      <c r="D64" s="27"/>
      <c r="E64" s="27"/>
      <c r="F64" s="27"/>
      <c r="G64" s="27"/>
      <c r="H64" s="27"/>
      <c r="I64" s="34"/>
      <c r="J64" s="9"/>
      <c r="K64" s="9"/>
      <c r="L64" s="9"/>
      <c r="M64" s="9"/>
      <c r="N64" s="9"/>
      <c r="O64" s="9"/>
    </row>
    <row r="65" spans="1:39" ht="16.5" hidden="1" customHeight="1">
      <c r="A65" s="10" t="s">
        <v>39</v>
      </c>
      <c r="B65" s="486" t="s">
        <v>40</v>
      </c>
      <c r="C65" s="487"/>
      <c r="D65" s="27"/>
      <c r="E65" s="27"/>
      <c r="F65" s="27"/>
      <c r="G65" s="27"/>
      <c r="H65" s="27"/>
      <c r="I65" s="35"/>
      <c r="J65" s="9"/>
      <c r="K65" s="9"/>
      <c r="L65" s="9"/>
      <c r="M65" s="9"/>
      <c r="N65" s="9"/>
      <c r="O65" s="9"/>
    </row>
    <row r="66" spans="1:39" ht="15.75" hidden="1" customHeight="1">
      <c r="A66" s="10" t="s">
        <v>41</v>
      </c>
      <c r="B66" s="486" t="s">
        <v>42</v>
      </c>
      <c r="C66" s="487"/>
      <c r="D66" s="27"/>
      <c r="E66" s="27"/>
      <c r="F66" s="27"/>
      <c r="G66" s="27"/>
      <c r="H66" s="27"/>
      <c r="I66" s="35"/>
      <c r="J66" s="9"/>
      <c r="K66" s="9"/>
      <c r="L66" s="9"/>
      <c r="M66" s="9"/>
      <c r="N66" s="9"/>
      <c r="O66" s="9"/>
    </row>
    <row r="67" spans="1:39" ht="15" hidden="1" customHeight="1">
      <c r="A67" s="10" t="s">
        <v>43</v>
      </c>
      <c r="B67" s="486" t="s">
        <v>44</v>
      </c>
      <c r="C67" s="487"/>
      <c r="D67" s="27"/>
      <c r="E67" s="27"/>
      <c r="F67" s="27"/>
      <c r="G67" s="27"/>
      <c r="H67" s="27"/>
      <c r="I67" s="35"/>
      <c r="J67" s="9"/>
      <c r="K67" s="9"/>
      <c r="L67" s="9"/>
      <c r="M67" s="9"/>
      <c r="N67" s="9"/>
      <c r="O67" s="9"/>
    </row>
    <row r="68" spans="1:39" ht="16.5" hidden="1" customHeight="1">
      <c r="A68" s="10" t="s">
        <v>45</v>
      </c>
      <c r="B68" s="486"/>
      <c r="C68" s="487"/>
      <c r="D68" s="27"/>
      <c r="E68" s="27"/>
      <c r="F68" s="27"/>
      <c r="G68" s="27"/>
      <c r="H68" s="27"/>
      <c r="I68" s="35"/>
      <c r="J68" s="9"/>
      <c r="K68" s="9"/>
      <c r="L68" s="9"/>
      <c r="M68" s="9"/>
      <c r="N68" s="9"/>
      <c r="O68" s="9"/>
    </row>
    <row r="69" spans="1:39" ht="15" hidden="1" customHeight="1">
      <c r="A69" s="10" t="s">
        <v>41</v>
      </c>
      <c r="B69" s="486" t="s">
        <v>81</v>
      </c>
      <c r="C69" s="487"/>
      <c r="D69" s="27"/>
      <c r="E69" s="27"/>
      <c r="F69" s="27"/>
      <c r="G69" s="27"/>
      <c r="H69" s="27"/>
      <c r="I69" s="35"/>
      <c r="J69" s="9"/>
      <c r="K69" s="9"/>
      <c r="L69" s="9"/>
      <c r="M69" s="9"/>
      <c r="N69" s="9"/>
      <c r="O69" s="9"/>
    </row>
    <row r="70" spans="1:39">
      <c r="A70" s="15"/>
      <c r="B70" s="36"/>
      <c r="C70" s="36"/>
      <c r="D70" s="13"/>
      <c r="E70" s="13"/>
      <c r="F70" s="13"/>
      <c r="G70" s="13"/>
      <c r="H70" s="13"/>
      <c r="I70" s="13"/>
      <c r="J70" s="13"/>
      <c r="K70" s="13"/>
      <c r="L70" s="12"/>
      <c r="M70" s="12"/>
      <c r="N70" s="12"/>
      <c r="O70" s="12"/>
      <c r="P70" s="14"/>
    </row>
    <row r="71" spans="1:39">
      <c r="A71" s="33"/>
      <c r="B71" s="33"/>
      <c r="C71" s="33"/>
      <c r="D71" s="33"/>
      <c r="E71" s="33"/>
      <c r="F71" s="33"/>
      <c r="G71" s="33"/>
      <c r="H71" s="33"/>
      <c r="I71" s="3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row>
    <row r="72" spans="1:39">
      <c r="A72" s="15"/>
      <c r="B72" s="37"/>
      <c r="C72" s="37"/>
      <c r="D72" s="13"/>
      <c r="E72" s="13"/>
      <c r="F72" s="13"/>
      <c r="G72" s="13"/>
      <c r="H72" s="13"/>
      <c r="I72" s="13"/>
      <c r="J72" s="13"/>
      <c r="K72" s="13"/>
      <c r="L72" s="12"/>
      <c r="M72" s="12"/>
      <c r="N72" s="12"/>
      <c r="O72" s="12"/>
      <c r="P72" s="14"/>
    </row>
    <row r="73" spans="1:39">
      <c r="A73" s="15"/>
      <c r="B73" s="36"/>
      <c r="C73" s="36"/>
      <c r="D73" s="13"/>
      <c r="E73" s="13"/>
      <c r="F73" s="13"/>
      <c r="G73" s="13"/>
      <c r="H73" s="13"/>
      <c r="I73" s="13"/>
      <c r="J73" s="13"/>
      <c r="K73" s="13"/>
      <c r="L73" s="12"/>
      <c r="M73" s="12"/>
      <c r="N73" s="12"/>
      <c r="O73" s="12"/>
      <c r="P73" s="14"/>
    </row>
    <row r="74" spans="1:39">
      <c r="A74" s="15"/>
      <c r="B74" s="36"/>
      <c r="C74" s="36"/>
      <c r="D74" s="13"/>
      <c r="E74" s="13"/>
      <c r="F74" s="13"/>
      <c r="G74" s="13"/>
      <c r="H74" s="13"/>
      <c r="I74" s="13"/>
      <c r="J74" s="13"/>
      <c r="K74" s="13"/>
      <c r="L74" s="12"/>
      <c r="M74" s="12"/>
      <c r="N74" s="12"/>
      <c r="O74" s="12"/>
      <c r="P74" s="14"/>
    </row>
    <row r="75" spans="1:39">
      <c r="A75" s="15"/>
      <c r="B75" s="36"/>
      <c r="C75" s="36"/>
      <c r="D75" s="13"/>
      <c r="E75" s="13"/>
      <c r="F75" s="13"/>
      <c r="G75" s="13"/>
      <c r="H75" s="13"/>
      <c r="I75" s="13"/>
      <c r="J75" s="13"/>
      <c r="K75" s="13"/>
      <c r="L75" s="12"/>
      <c r="M75" s="12"/>
      <c r="N75" s="12"/>
      <c r="O75" s="12"/>
      <c r="P75" s="14"/>
    </row>
    <row r="76" spans="1:39">
      <c r="A76" s="15"/>
      <c r="B76" s="36"/>
      <c r="C76" s="36"/>
      <c r="D76" s="13"/>
      <c r="E76" s="13"/>
      <c r="F76" s="13"/>
      <c r="G76" s="13"/>
      <c r="H76" s="13"/>
      <c r="I76" s="13"/>
      <c r="J76" s="13"/>
      <c r="K76" s="13"/>
      <c r="L76" s="12"/>
      <c r="M76" s="12"/>
      <c r="N76" s="12"/>
      <c r="O76" s="12"/>
      <c r="P76" s="14"/>
    </row>
    <row r="77" spans="1:39">
      <c r="A77" s="15"/>
      <c r="B77" s="36" t="s">
        <v>103</v>
      </c>
      <c r="C77" s="36"/>
      <c r="D77" s="13"/>
      <c r="E77" s="13"/>
      <c r="F77" s="13"/>
      <c r="G77" s="13"/>
      <c r="H77" s="13"/>
      <c r="I77" s="13"/>
      <c r="J77" s="13"/>
      <c r="K77" s="13"/>
      <c r="L77" s="12"/>
      <c r="M77" s="12"/>
      <c r="N77" s="12"/>
      <c r="O77" s="12"/>
      <c r="P77" s="14"/>
    </row>
    <row r="78" spans="1:39">
      <c r="A78" s="15"/>
      <c r="B78" s="36"/>
      <c r="C78" s="36"/>
      <c r="D78" s="13"/>
      <c r="E78" s="13"/>
      <c r="F78" s="13"/>
      <c r="G78" s="13"/>
      <c r="H78" s="13"/>
      <c r="I78" s="13"/>
      <c r="J78" s="13"/>
      <c r="K78" s="13"/>
      <c r="L78" s="12"/>
      <c r="M78" s="12"/>
      <c r="N78" s="12"/>
      <c r="O78" s="12"/>
      <c r="P78" s="14"/>
    </row>
    <row r="79" spans="1:39">
      <c r="A79" s="15"/>
      <c r="B79" s="36"/>
      <c r="C79" s="36"/>
      <c r="D79" s="13"/>
      <c r="E79" s="13"/>
      <c r="F79" s="13"/>
      <c r="G79" s="13"/>
      <c r="H79" s="13"/>
      <c r="I79" s="13"/>
      <c r="J79" s="13"/>
      <c r="K79" s="13"/>
      <c r="L79" s="12"/>
      <c r="M79" s="12"/>
      <c r="N79" s="12"/>
      <c r="O79" s="12"/>
      <c r="P79" s="14"/>
    </row>
    <row r="80" spans="1:39">
      <c r="A80" s="15"/>
      <c r="B80" s="36"/>
      <c r="C80" s="36"/>
      <c r="D80" s="13"/>
      <c r="E80" s="13"/>
      <c r="F80" s="13"/>
      <c r="G80" s="13"/>
      <c r="H80" s="13"/>
      <c r="I80" s="13"/>
      <c r="J80" s="13"/>
      <c r="K80" s="13"/>
      <c r="L80" s="12"/>
      <c r="M80" s="12"/>
      <c r="N80" s="12"/>
      <c r="O80" s="12"/>
      <c r="P80" s="14"/>
    </row>
    <row r="81" spans="1:16">
      <c r="A81" s="15"/>
      <c r="B81" s="14"/>
      <c r="C81" s="14"/>
      <c r="D81" s="13"/>
      <c r="E81" s="13"/>
      <c r="F81" s="13"/>
      <c r="G81" s="13"/>
      <c r="H81" s="13"/>
      <c r="I81" s="13"/>
      <c r="J81" s="13"/>
      <c r="K81" s="13"/>
      <c r="L81" s="12"/>
      <c r="M81" s="12"/>
      <c r="N81" s="12"/>
      <c r="O81" s="12"/>
      <c r="P81" s="14"/>
    </row>
    <row r="82" spans="1:16">
      <c r="A82" s="15"/>
      <c r="B82" s="14"/>
      <c r="C82" s="14"/>
      <c r="D82" s="13"/>
      <c r="E82" s="13"/>
      <c r="F82" s="13"/>
      <c r="G82" s="13"/>
      <c r="H82" s="13"/>
      <c r="I82" s="13"/>
      <c r="J82" s="13"/>
      <c r="K82" s="13"/>
      <c r="L82" s="14"/>
      <c r="M82" s="14"/>
      <c r="N82" s="14"/>
      <c r="O82" s="14"/>
      <c r="P82" s="14"/>
    </row>
    <row r="83" spans="1:16">
      <c r="A83" s="14"/>
      <c r="B83" s="14"/>
      <c r="C83" s="14"/>
      <c r="D83" s="14"/>
      <c r="E83" s="14"/>
      <c r="F83" s="14"/>
      <c r="G83" s="14"/>
      <c r="H83" s="14"/>
      <c r="I83" s="14"/>
      <c r="J83" s="14"/>
      <c r="K83" s="14"/>
      <c r="L83" s="14"/>
      <c r="M83" s="14"/>
      <c r="N83" s="14"/>
      <c r="O83" s="14"/>
      <c r="P83" s="14"/>
    </row>
    <row r="84" spans="1:16">
      <c r="B84" s="14"/>
      <c r="C84" s="14"/>
      <c r="D84" s="14"/>
      <c r="E84" s="14"/>
      <c r="F84" s="14"/>
      <c r="G84" s="14"/>
      <c r="H84" s="14"/>
      <c r="I84" s="14"/>
      <c r="J84" s="14"/>
      <c r="K84" s="14"/>
      <c r="L84" s="14"/>
      <c r="M84" s="14"/>
      <c r="N84" s="14"/>
      <c r="O84" s="14"/>
      <c r="P84" s="14"/>
    </row>
    <row r="85" spans="1:16">
      <c r="B85" s="14"/>
      <c r="C85" s="14"/>
      <c r="D85" s="14"/>
      <c r="E85" s="14"/>
      <c r="F85" s="14"/>
      <c r="G85" s="14"/>
      <c r="H85" s="14"/>
      <c r="I85" s="14"/>
      <c r="J85" s="14"/>
      <c r="K85" s="14"/>
      <c r="L85" s="14"/>
      <c r="M85" s="14"/>
      <c r="N85" s="14"/>
      <c r="O85" s="14"/>
      <c r="P85" s="14"/>
    </row>
    <row r="86" spans="1:16">
      <c r="B86" s="14"/>
      <c r="C86" s="14"/>
      <c r="D86" s="14"/>
      <c r="E86" s="14"/>
      <c r="F86" s="14"/>
      <c r="G86" s="14"/>
      <c r="H86" s="14"/>
      <c r="I86" s="14"/>
      <c r="J86" s="14"/>
      <c r="K86" s="14"/>
      <c r="L86" s="14"/>
      <c r="M86" s="14"/>
      <c r="N86" s="14"/>
      <c r="O86" s="14"/>
      <c r="P86" s="14"/>
    </row>
  </sheetData>
  <mergeCells count="69">
    <mergeCell ref="B47:C47"/>
    <mergeCell ref="B48:C48"/>
    <mergeCell ref="B54:C54"/>
    <mergeCell ref="B49:C49"/>
    <mergeCell ref="B50:C50"/>
    <mergeCell ref="B51:C51"/>
    <mergeCell ref="B52:C52"/>
    <mergeCell ref="B53:C53"/>
    <mergeCell ref="B42:C42"/>
    <mergeCell ref="B43:C43"/>
    <mergeCell ref="B44:C44"/>
    <mergeCell ref="B45:C45"/>
    <mergeCell ref="B46:C46"/>
    <mergeCell ref="B37:C37"/>
    <mergeCell ref="B38:C38"/>
    <mergeCell ref="B39:C39"/>
    <mergeCell ref="B40:C40"/>
    <mergeCell ref="B41:C41"/>
    <mergeCell ref="B35:C35"/>
    <mergeCell ref="B36:C36"/>
    <mergeCell ref="C3:E3"/>
    <mergeCell ref="C4:E4"/>
    <mergeCell ref="C5:E5"/>
    <mergeCell ref="C6:E6"/>
    <mergeCell ref="C7:E7"/>
    <mergeCell ref="A3:B3"/>
    <mergeCell ref="A4:B4"/>
    <mergeCell ref="A5:B5"/>
    <mergeCell ref="A6:B6"/>
    <mergeCell ref="A7:B7"/>
    <mergeCell ref="A9:I9"/>
    <mergeCell ref="B59:C59"/>
    <mergeCell ref="B60:C60"/>
    <mergeCell ref="B61:C61"/>
    <mergeCell ref="B12:C12"/>
    <mergeCell ref="B13:C13"/>
    <mergeCell ref="B14:C14"/>
    <mergeCell ref="B15:C15"/>
    <mergeCell ref="B16:C16"/>
    <mergeCell ref="B17:C17"/>
    <mergeCell ref="B18:C18"/>
    <mergeCell ref="B19:C19"/>
    <mergeCell ref="B20:C20"/>
    <mergeCell ref="B21:C21"/>
    <mergeCell ref="B22:C22"/>
    <mergeCell ref="B33:C33"/>
    <mergeCell ref="B34:C34"/>
    <mergeCell ref="B62:C62"/>
    <mergeCell ref="B11:C11"/>
    <mergeCell ref="B57:C57"/>
    <mergeCell ref="B58:C58"/>
    <mergeCell ref="B63:C63"/>
    <mergeCell ref="B23:C23"/>
    <mergeCell ref="B24:C24"/>
    <mergeCell ref="B25:C25"/>
    <mergeCell ref="B56:C56"/>
    <mergeCell ref="B26:C26"/>
    <mergeCell ref="B27:C27"/>
    <mergeCell ref="B28:C28"/>
    <mergeCell ref="B29:C29"/>
    <mergeCell ref="B30:C30"/>
    <mergeCell ref="B31:C31"/>
    <mergeCell ref="B32:C32"/>
    <mergeCell ref="B69:C69"/>
    <mergeCell ref="B64:C64"/>
    <mergeCell ref="B65:C65"/>
    <mergeCell ref="B66:C66"/>
    <mergeCell ref="B67:C67"/>
    <mergeCell ref="B68:C68"/>
  </mergeCells>
  <pageMargins left="0.59055118110236227" right="0.59055118110236227" top="0.78740157480314965" bottom="0.74803149606299213" header="0.31496062992125984" footer="0.31496062992125984"/>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11</vt:i4>
      </vt:variant>
    </vt:vector>
  </HeadingPairs>
  <TitlesOfParts>
    <vt:vector size="20" baseType="lpstr">
      <vt:lpstr>№ 1-ИП ВС (стр.1)</vt:lpstr>
      <vt:lpstr>№ 2-ИП ВС (стр. 3-4)</vt:lpstr>
      <vt:lpstr>Форма № 2-ИП ВВ-ЧС</vt:lpstr>
      <vt:lpstr>Расчет эффективности </vt:lpstr>
      <vt:lpstr>Форма № 3-ИП (2)</vt:lpstr>
      <vt:lpstr>№ 4-ИП ВС -план</vt:lpstr>
      <vt:lpstr>№ 5- ИП ВС-РЦЭ (2)</vt:lpstr>
      <vt:lpstr>Тариф вода 2019-2025 ПЛАН</vt:lpstr>
      <vt:lpstr>№ 5- ИП ВС Стр. 13</vt:lpstr>
      <vt:lpstr>'№ 2-ИП ВС (стр. 3-4)'!Заголовки_для_печати</vt:lpstr>
      <vt:lpstr>'№ 4-ИП ВС -план'!Заголовки_для_печати</vt:lpstr>
      <vt:lpstr>'№ 1-ИП ВС (стр.1)'!Область_печати</vt:lpstr>
      <vt:lpstr>'№ 2-ИП ВС (стр. 3-4)'!Область_печати</vt:lpstr>
      <vt:lpstr>'№ 4-ИП ВС -план'!Область_печати</vt:lpstr>
      <vt:lpstr>'№ 5- ИП ВС Стр. 13'!Область_печати</vt:lpstr>
      <vt:lpstr>'№ 5- ИП ВС-РЦЭ (2)'!Область_печати</vt:lpstr>
      <vt:lpstr>'Расчет эффективности '!Область_печати</vt:lpstr>
      <vt:lpstr>'Тариф вода 2019-2025 ПЛАН'!Область_печати</vt:lpstr>
      <vt:lpstr>'Форма № 2-ИП ВВ-ЧС'!Область_печати</vt:lpstr>
      <vt:lpstr>'Форма № 3-ИП (2)'!Область_печати</vt:lpstr>
    </vt:vector>
  </TitlesOfParts>
  <Company>КонсультантПлюс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Admin</cp:lastModifiedBy>
  <cp:lastPrinted>2018-03-21T12:40:02Z</cp:lastPrinted>
  <dcterms:created xsi:type="dcterms:W3CDTF">2010-05-19T10:50:44Z</dcterms:created>
  <dcterms:modified xsi:type="dcterms:W3CDTF">2018-03-22T08:52:49Z</dcterms:modified>
</cp:coreProperties>
</file>