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k4.Adm\Desktop\МПА 17.10.2024 НК\П 2779\"/>
    </mc:Choice>
  </mc:AlternateContent>
  <bookViews>
    <workbookView xWindow="360" yWindow="15" windowWidth="20955" windowHeight="9720"/>
  </bookViews>
  <sheets>
    <sheet name="Лист1" sheetId="1" r:id="rId1"/>
    <sheet name="Лист3" sheetId="2" r:id="rId2"/>
  </sheets>
  <definedNames>
    <definedName name="Print_Titles" localSheetId="0">Лист1!$A:$AE,Лист1!$7:$11</definedName>
    <definedName name="_xlnm.Print_Area" localSheetId="0">Лист1!$A$1:$AE$38</definedName>
  </definedNames>
  <calcPr calcId="162913"/>
</workbook>
</file>

<file path=xl/calcChain.xml><?xml version="1.0" encoding="utf-8"?>
<calcChain xmlns="http://schemas.openxmlformats.org/spreadsheetml/2006/main">
  <c r="E85" i="1" l="1"/>
  <c r="E84" i="1"/>
  <c r="C80" i="1"/>
  <c r="C87" i="1" s="1"/>
  <c r="AE66" i="1"/>
  <c r="V66" i="1"/>
  <c r="AD65" i="1"/>
  <c r="AA65" i="1"/>
  <c r="Z65" i="1"/>
  <c r="Z64" i="1" s="1"/>
  <c r="Y65" i="1"/>
  <c r="X65" i="1"/>
  <c r="W65" i="1"/>
  <c r="AE65" i="1" s="1"/>
  <c r="AF63" i="1" s="1"/>
  <c r="V65" i="1"/>
  <c r="M65" i="1"/>
  <c r="AF64" i="1"/>
  <c r="AD64" i="1"/>
  <c r="AC64" i="1"/>
  <c r="AB64" i="1"/>
  <c r="AA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I64" i="1"/>
  <c r="H64" i="1"/>
  <c r="G64" i="1"/>
  <c r="F64" i="1"/>
  <c r="E64" i="1"/>
  <c r="AD62" i="1"/>
  <c r="AA62" i="1"/>
  <c r="Z62" i="1"/>
  <c r="Y62" i="1"/>
  <c r="X62" i="1"/>
  <c r="W62" i="1"/>
  <c r="V62" i="1"/>
  <c r="M62" i="1"/>
  <c r="AF61" i="1"/>
  <c r="AD61" i="1"/>
  <c r="AA61" i="1"/>
  <c r="Z61" i="1"/>
  <c r="Z60" i="1" s="1"/>
  <c r="Y61" i="1"/>
  <c r="AE61" i="1" s="1"/>
  <c r="X61" i="1"/>
  <c r="W61" i="1"/>
  <c r="V61" i="1"/>
  <c r="V60" i="1" s="1"/>
  <c r="M61" i="1"/>
  <c r="AF59" i="1" s="1"/>
  <c r="AD60" i="1"/>
  <c r="AA60" i="1"/>
  <c r="X60" i="1"/>
  <c r="W60" i="1"/>
  <c r="U60" i="1"/>
  <c r="R60" i="1"/>
  <c r="Q60" i="1"/>
  <c r="Q32" i="1" s="1"/>
  <c r="P60" i="1"/>
  <c r="O60" i="1"/>
  <c r="N60" i="1"/>
  <c r="M60" i="1"/>
  <c r="L60" i="1"/>
  <c r="I60" i="1"/>
  <c r="H60" i="1"/>
  <c r="G60" i="1"/>
  <c r="F60" i="1"/>
  <c r="E60" i="1"/>
  <c r="AD58" i="1"/>
  <c r="AC58" i="1"/>
  <c r="AB58" i="1"/>
  <c r="AA58" i="1"/>
  <c r="Z58" i="1"/>
  <c r="Y58" i="1"/>
  <c r="X58" i="1"/>
  <c r="W58" i="1"/>
  <c r="AE58" i="1" s="1"/>
  <c r="AF56" i="1" s="1"/>
  <c r="V58" i="1"/>
  <c r="AF57" i="1"/>
  <c r="AD57" i="1"/>
  <c r="AC57" i="1"/>
  <c r="AB57" i="1"/>
  <c r="AA57" i="1"/>
  <c r="Z57" i="1"/>
  <c r="Y57" i="1"/>
  <c r="X57" i="1"/>
  <c r="W57" i="1"/>
  <c r="AE57" i="1" s="1"/>
  <c r="V57" i="1"/>
  <c r="N57" i="1"/>
  <c r="M57" i="1"/>
  <c r="AF55" i="1" s="1"/>
  <c r="AD56" i="1"/>
  <c r="AA56" i="1"/>
  <c r="Z56" i="1"/>
  <c r="Y56" i="1"/>
  <c r="X56" i="1"/>
  <c r="W56" i="1"/>
  <c r="AE56" i="1" s="1"/>
  <c r="AF54" i="1" s="1"/>
  <c r="V56" i="1"/>
  <c r="AD55" i="1"/>
  <c r="AA55" i="1"/>
  <c r="Z55" i="1"/>
  <c r="Y55" i="1"/>
  <c r="X55" i="1"/>
  <c r="W55" i="1"/>
  <c r="AE55" i="1" s="1"/>
  <c r="V55" i="1"/>
  <c r="E55" i="1"/>
  <c r="M55" i="1" s="1"/>
  <c r="AD54" i="1"/>
  <c r="AA54" i="1"/>
  <c r="AA53" i="1" s="1"/>
  <c r="Z54" i="1"/>
  <c r="Z53" i="1" s="1"/>
  <c r="Y54" i="1"/>
  <c r="X54" i="1"/>
  <c r="W54" i="1"/>
  <c r="AE54" i="1" s="1"/>
  <c r="AF52" i="1" s="1"/>
  <c r="V54" i="1"/>
  <c r="V53" i="1" s="1"/>
  <c r="M54" i="1"/>
  <c r="AD53" i="1"/>
  <c r="Y53" i="1"/>
  <c r="X53" i="1"/>
  <c r="U53" i="1"/>
  <c r="R53" i="1"/>
  <c r="Q53" i="1"/>
  <c r="P53" i="1"/>
  <c r="O53" i="1"/>
  <c r="N53" i="1"/>
  <c r="L53" i="1"/>
  <c r="I53" i="1"/>
  <c r="H53" i="1"/>
  <c r="G53" i="1"/>
  <c r="F53" i="1"/>
  <c r="E53" i="1"/>
  <c r="Y51" i="1"/>
  <c r="Y50" i="1" s="1"/>
  <c r="X51" i="1"/>
  <c r="X50" i="1" s="1"/>
  <c r="X32" i="1" s="1"/>
  <c r="X67" i="1" s="1"/>
  <c r="W51" i="1"/>
  <c r="AE51" i="1" s="1"/>
  <c r="AE50" i="1" s="1"/>
  <c r="V51" i="1"/>
  <c r="M51" i="1"/>
  <c r="M50" i="1" s="1"/>
  <c r="AF50" i="1"/>
  <c r="AD50" i="1"/>
  <c r="AA50" i="1"/>
  <c r="Z50" i="1"/>
  <c r="W50" i="1"/>
  <c r="V50" i="1"/>
  <c r="U50" i="1"/>
  <c r="T50" i="1"/>
  <c r="S50" i="1"/>
  <c r="S32" i="1" s="1"/>
  <c r="R50" i="1"/>
  <c r="R32" i="1" s="1"/>
  <c r="Q50" i="1"/>
  <c r="P50" i="1"/>
  <c r="O50" i="1"/>
  <c r="N50" i="1"/>
  <c r="N32" i="1" s="1"/>
  <c r="L50" i="1"/>
  <c r="K50" i="1"/>
  <c r="J50" i="1"/>
  <c r="J32" i="1" s="1"/>
  <c r="J67" i="1" s="1"/>
  <c r="I50" i="1"/>
  <c r="H50" i="1"/>
  <c r="G50" i="1"/>
  <c r="F50" i="1"/>
  <c r="F32" i="1" s="1"/>
  <c r="F67" i="1" s="1"/>
  <c r="E50" i="1"/>
  <c r="AD48" i="1"/>
  <c r="AA48" i="1"/>
  <c r="Z48" i="1"/>
  <c r="Y48" i="1"/>
  <c r="AE48" i="1" s="1"/>
  <c r="X48" i="1"/>
  <c r="W48" i="1"/>
  <c r="V48" i="1"/>
  <c r="M48" i="1"/>
  <c r="AF46" i="1" s="1"/>
  <c r="AF47" i="1"/>
  <c r="AD47" i="1"/>
  <c r="AA47" i="1"/>
  <c r="Z47" i="1"/>
  <c r="Y47" i="1"/>
  <c r="X47" i="1"/>
  <c r="W47" i="1"/>
  <c r="AE47" i="1" s="1"/>
  <c r="V47" i="1"/>
  <c r="M47" i="1"/>
  <c r="AD46" i="1"/>
  <c r="AA46" i="1"/>
  <c r="Z46" i="1"/>
  <c r="Y46" i="1"/>
  <c r="AE46" i="1" s="1"/>
  <c r="X46" i="1"/>
  <c r="W46" i="1"/>
  <c r="V46" i="1"/>
  <c r="M46" i="1"/>
  <c r="AD45" i="1"/>
  <c r="AA45" i="1"/>
  <c r="Z45" i="1"/>
  <c r="Y45" i="1"/>
  <c r="X45" i="1"/>
  <c r="W45" i="1"/>
  <c r="AE45" i="1" s="1"/>
  <c r="V45" i="1"/>
  <c r="M45" i="1"/>
  <c r="AF45" i="1" s="1"/>
  <c r="AD44" i="1"/>
  <c r="AA44" i="1"/>
  <c r="Z44" i="1"/>
  <c r="Y44" i="1"/>
  <c r="AE44" i="1" s="1"/>
  <c r="X44" i="1"/>
  <c r="W44" i="1"/>
  <c r="V44" i="1"/>
  <c r="M44" i="1"/>
  <c r="AD43" i="1"/>
  <c r="AA43" i="1"/>
  <c r="Z43" i="1"/>
  <c r="Y43" i="1"/>
  <c r="X43" i="1"/>
  <c r="W43" i="1"/>
  <c r="AE43" i="1" s="1"/>
  <c r="V43" i="1"/>
  <c r="M43" i="1"/>
  <c r="AF43" i="1" s="1"/>
  <c r="AD42" i="1"/>
  <c r="AA42" i="1"/>
  <c r="Z42" i="1"/>
  <c r="Y42" i="1"/>
  <c r="AE42" i="1" s="1"/>
  <c r="X42" i="1"/>
  <c r="W42" i="1"/>
  <c r="V42" i="1"/>
  <c r="M42" i="1"/>
  <c r="AD41" i="1"/>
  <c r="AA41" i="1"/>
  <c r="Z41" i="1"/>
  <c r="Y41" i="1"/>
  <c r="X41" i="1"/>
  <c r="W41" i="1"/>
  <c r="AE41" i="1" s="1"/>
  <c r="V41" i="1"/>
  <c r="M41" i="1"/>
  <c r="AD40" i="1"/>
  <c r="AA40" i="1"/>
  <c r="Z40" i="1"/>
  <c r="Y40" i="1"/>
  <c r="AE40" i="1" s="1"/>
  <c r="X40" i="1"/>
  <c r="W40" i="1"/>
  <c r="V40" i="1"/>
  <c r="M40" i="1"/>
  <c r="AD39" i="1"/>
  <c r="AA39" i="1"/>
  <c r="Z39" i="1"/>
  <c r="Y39" i="1"/>
  <c r="X39" i="1"/>
  <c r="W39" i="1"/>
  <c r="AE39" i="1" s="1"/>
  <c r="V39" i="1"/>
  <c r="M39" i="1"/>
  <c r="AD38" i="1"/>
  <c r="AA38" i="1"/>
  <c r="Z38" i="1"/>
  <c r="Y38" i="1"/>
  <c r="AE38" i="1" s="1"/>
  <c r="X38" i="1"/>
  <c r="W38" i="1"/>
  <c r="V38" i="1"/>
  <c r="M38" i="1"/>
  <c r="AD37" i="1"/>
  <c r="AA37" i="1"/>
  <c r="Z37" i="1"/>
  <c r="Y37" i="1"/>
  <c r="X37" i="1"/>
  <c r="W37" i="1"/>
  <c r="AE37" i="1" s="1"/>
  <c r="V37" i="1"/>
  <c r="M37" i="1"/>
  <c r="AF37" i="1" s="1"/>
  <c r="AD36" i="1"/>
  <c r="AA36" i="1"/>
  <c r="Z36" i="1"/>
  <c r="Y36" i="1"/>
  <c r="Y34" i="1" s="1"/>
  <c r="X36" i="1"/>
  <c r="W36" i="1"/>
  <c r="V36" i="1"/>
  <c r="M36" i="1"/>
  <c r="AD35" i="1"/>
  <c r="AD34" i="1" s="1"/>
  <c r="AD32" i="1" s="1"/>
  <c r="AA35" i="1"/>
  <c r="Z35" i="1"/>
  <c r="Y35" i="1"/>
  <c r="X35" i="1"/>
  <c r="X34" i="1" s="1"/>
  <c r="W35" i="1"/>
  <c r="V35" i="1"/>
  <c r="M35" i="1"/>
  <c r="Z34" i="1"/>
  <c r="V34" i="1"/>
  <c r="V32" i="1" s="1"/>
  <c r="U34" i="1"/>
  <c r="U32" i="1" s="1"/>
  <c r="U67" i="1" s="1"/>
  <c r="R34" i="1"/>
  <c r="Q34" i="1"/>
  <c r="P34" i="1"/>
  <c r="O34" i="1"/>
  <c r="O32" i="1" s="1"/>
  <c r="N34" i="1"/>
  <c r="L34" i="1"/>
  <c r="K34" i="1"/>
  <c r="K32" i="1" s="1"/>
  <c r="K67" i="1" s="1"/>
  <c r="J34" i="1"/>
  <c r="I34" i="1"/>
  <c r="H34" i="1"/>
  <c r="G34" i="1"/>
  <c r="F34" i="1"/>
  <c r="E34" i="1"/>
  <c r="AF33" i="1"/>
  <c r="AC32" i="1"/>
  <c r="AB32" i="1"/>
  <c r="T32" i="1"/>
  <c r="T67" i="1" s="1"/>
  <c r="G85" i="1" s="1"/>
  <c r="P32" i="1"/>
  <c r="P67" i="1" s="1"/>
  <c r="G81" i="1" s="1"/>
  <c r="L32" i="1"/>
  <c r="L67" i="1" s="1"/>
  <c r="E86" i="1" s="1"/>
  <c r="I86" i="1" s="1"/>
  <c r="I32" i="1"/>
  <c r="H32" i="1"/>
  <c r="H67" i="1" s="1"/>
  <c r="E82" i="1" s="1"/>
  <c r="E32" i="1"/>
  <c r="AF31" i="1"/>
  <c r="AE30" i="1"/>
  <c r="V30" i="1"/>
  <c r="M30" i="1"/>
  <c r="AF30" i="1" s="1"/>
  <c r="W29" i="1"/>
  <c r="AE29" i="1" s="1"/>
  <c r="V29" i="1"/>
  <c r="M29" i="1"/>
  <c r="AF29" i="1" s="1"/>
  <c r="AD28" i="1"/>
  <c r="AA28" i="1"/>
  <c r="Z28" i="1"/>
  <c r="Y28" i="1"/>
  <c r="X28" i="1"/>
  <c r="AE28" i="1" s="1"/>
  <c r="W28" i="1"/>
  <c r="V28" i="1"/>
  <c r="M28" i="1"/>
  <c r="AF28" i="1" s="1"/>
  <c r="AD27" i="1"/>
  <c r="AC27" i="1"/>
  <c r="AB27" i="1"/>
  <c r="AA27" i="1"/>
  <c r="Z27" i="1"/>
  <c r="Y27" i="1"/>
  <c r="V27" i="1"/>
  <c r="V22" i="1" s="1"/>
  <c r="AD26" i="1"/>
  <c r="AC26" i="1"/>
  <c r="AC22" i="1" s="1"/>
  <c r="AB26" i="1"/>
  <c r="AA26" i="1"/>
  <c r="Z26" i="1"/>
  <c r="Y26" i="1"/>
  <c r="Y22" i="1" s="1"/>
  <c r="X26" i="1"/>
  <c r="X22" i="1" s="1"/>
  <c r="W26" i="1"/>
  <c r="AE26" i="1" s="1"/>
  <c r="V26" i="1"/>
  <c r="AD25" i="1"/>
  <c r="AC25" i="1"/>
  <c r="AB25" i="1"/>
  <c r="AA25" i="1"/>
  <c r="Z25" i="1"/>
  <c r="Y25" i="1"/>
  <c r="X25" i="1"/>
  <c r="W25" i="1"/>
  <c r="V25" i="1"/>
  <c r="M25" i="1"/>
  <c r="AE24" i="1"/>
  <c r="AF24" i="1" s="1"/>
  <c r="AD23" i="1"/>
  <c r="AD22" i="1" s="1"/>
  <c r="AA23" i="1"/>
  <c r="Z23" i="1"/>
  <c r="Y23" i="1"/>
  <c r="X23" i="1"/>
  <c r="W23" i="1"/>
  <c r="AE23" i="1" s="1"/>
  <c r="V23" i="1"/>
  <c r="M23" i="1"/>
  <c r="AA22" i="1"/>
  <c r="Z22" i="1"/>
  <c r="U22" i="1"/>
  <c r="T22" i="1"/>
  <c r="S22" i="1"/>
  <c r="R22" i="1"/>
  <c r="Q22" i="1"/>
  <c r="P22" i="1"/>
  <c r="O22" i="1"/>
  <c r="N22" i="1"/>
  <c r="L22" i="1"/>
  <c r="I22" i="1"/>
  <c r="H22" i="1"/>
  <c r="G22" i="1"/>
  <c r="F22" i="1"/>
  <c r="E22" i="1"/>
  <c r="AF21" i="1"/>
  <c r="AD20" i="1"/>
  <c r="AB20" i="1"/>
  <c r="Z20" i="1"/>
  <c r="Z18" i="1" s="1"/>
  <c r="Y20" i="1"/>
  <c r="X20" i="1"/>
  <c r="W20" i="1"/>
  <c r="R20" i="1"/>
  <c r="M20" i="1"/>
  <c r="AD19" i="1"/>
  <c r="AD18" i="1" s="1"/>
  <c r="AA19" i="1"/>
  <c r="Z19" i="1"/>
  <c r="Y19" i="1"/>
  <c r="X19" i="1"/>
  <c r="AE19" i="1" s="1"/>
  <c r="W19" i="1"/>
  <c r="V19" i="1"/>
  <c r="M19" i="1"/>
  <c r="M18" i="1" s="1"/>
  <c r="AC18" i="1"/>
  <c r="AB18" i="1"/>
  <c r="AB13" i="1" s="1"/>
  <c r="X18" i="1"/>
  <c r="W18" i="1"/>
  <c r="S18" i="1"/>
  <c r="S13" i="1" s="1"/>
  <c r="R18" i="1"/>
  <c r="R13" i="1" s="1"/>
  <c r="Q18" i="1"/>
  <c r="P18" i="1"/>
  <c r="O18" i="1"/>
  <c r="O13" i="1" s="1"/>
  <c r="N18" i="1"/>
  <c r="N13" i="1" s="1"/>
  <c r="L18" i="1"/>
  <c r="I18" i="1"/>
  <c r="H18" i="1"/>
  <c r="G18" i="1"/>
  <c r="F18" i="1"/>
  <c r="E18" i="1"/>
  <c r="AF17" i="1"/>
  <c r="AD16" i="1"/>
  <c r="AD15" i="1" s="1"/>
  <c r="AD13" i="1" s="1"/>
  <c r="AA16" i="1"/>
  <c r="AA15" i="1" s="1"/>
  <c r="Z16" i="1"/>
  <c r="Y16" i="1"/>
  <c r="X16" i="1"/>
  <c r="X15" i="1" s="1"/>
  <c r="W16" i="1"/>
  <c r="V16" i="1"/>
  <c r="M16" i="1"/>
  <c r="AB15" i="1"/>
  <c r="Z15" i="1"/>
  <c r="Y15" i="1"/>
  <c r="V15" i="1"/>
  <c r="U15" i="1"/>
  <c r="S15" i="1"/>
  <c r="R15" i="1"/>
  <c r="Q15" i="1"/>
  <c r="P15" i="1"/>
  <c r="O15" i="1"/>
  <c r="N15" i="1"/>
  <c r="M15" i="1"/>
  <c r="M13" i="1" s="1"/>
  <c r="L15" i="1"/>
  <c r="K15" i="1"/>
  <c r="I15" i="1"/>
  <c r="H15" i="1"/>
  <c r="G15" i="1"/>
  <c r="F15" i="1"/>
  <c r="E15" i="1"/>
  <c r="AF14" i="1"/>
  <c r="AC13" i="1"/>
  <c r="U13" i="1"/>
  <c r="T13" i="1"/>
  <c r="Q13" i="1"/>
  <c r="P13" i="1"/>
  <c r="L13" i="1"/>
  <c r="J13" i="1"/>
  <c r="I13" i="1"/>
  <c r="G13" i="1"/>
  <c r="F13" i="1"/>
  <c r="E13" i="1"/>
  <c r="AF12" i="1"/>
  <c r="AB11" i="1"/>
  <c r="AA11" i="1"/>
  <c r="Z11" i="1"/>
  <c r="V11" i="1"/>
  <c r="AF10" i="1"/>
  <c r="AF9" i="1"/>
  <c r="AF8" i="1"/>
  <c r="AF7" i="1"/>
  <c r="AF6" i="1"/>
  <c r="AF5" i="1"/>
  <c r="AF4" i="1"/>
  <c r="AF3" i="1"/>
  <c r="AF2" i="1"/>
  <c r="AF1" i="1"/>
  <c r="AA13" i="1" l="1"/>
  <c r="G32" i="1"/>
  <c r="M34" i="1"/>
  <c r="M32" i="1" s="1"/>
  <c r="M67" i="1" s="1"/>
  <c r="W15" i="1"/>
  <c r="AE16" i="1"/>
  <c r="AF16" i="1" s="1"/>
  <c r="Y18" i="1"/>
  <c r="Y13" i="1" s="1"/>
  <c r="AE36" i="1"/>
  <c r="AF36" i="1" s="1"/>
  <c r="AF44" i="1"/>
  <c r="E80" i="1"/>
  <c r="S67" i="1"/>
  <c r="G84" i="1" s="1"/>
  <c r="I84" i="1" s="1"/>
  <c r="AF62" i="1"/>
  <c r="V13" i="1"/>
  <c r="X13" i="1"/>
  <c r="AA20" i="1"/>
  <c r="AA18" i="1" s="1"/>
  <c r="V20" i="1"/>
  <c r="V18" i="1" s="1"/>
  <c r="AF18" i="1" s="1"/>
  <c r="AB22" i="1"/>
  <c r="AB67" i="1" s="1"/>
  <c r="AE27" i="1"/>
  <c r="I67" i="1"/>
  <c r="E83" i="1" s="1"/>
  <c r="AF38" i="1"/>
  <c r="AF51" i="1"/>
  <c r="M53" i="1"/>
  <c r="AF53" i="1"/>
  <c r="AF60" i="1"/>
  <c r="H13" i="1"/>
  <c r="AF25" i="1"/>
  <c r="AE25" i="1"/>
  <c r="Z32" i="1"/>
  <c r="Z67" i="1" s="1"/>
  <c r="AE35" i="1"/>
  <c r="AF35" i="1" s="1"/>
  <c r="W34" i="1"/>
  <c r="AA34" i="1"/>
  <c r="AA32" i="1" s="1"/>
  <c r="AA67" i="1" s="1"/>
  <c r="AF39" i="1"/>
  <c r="AF40" i="1"/>
  <c r="AF11" i="1"/>
  <c r="Z13" i="1"/>
  <c r="AE18" i="1"/>
  <c r="W22" i="1"/>
  <c r="AF23" i="1"/>
  <c r="AF27" i="1"/>
  <c r="E67" i="1"/>
  <c r="E79" i="1" s="1"/>
  <c r="AC67" i="1"/>
  <c r="O67" i="1"/>
  <c r="G80" i="1" s="1"/>
  <c r="AD67" i="1"/>
  <c r="AF41" i="1"/>
  <c r="AF42" i="1"/>
  <c r="N67" i="1"/>
  <c r="G79" i="1" s="1"/>
  <c r="R67" i="1"/>
  <c r="G83" i="1" s="1"/>
  <c r="Q67" i="1"/>
  <c r="G82" i="1" s="1"/>
  <c r="I82" i="1" s="1"/>
  <c r="AE64" i="1"/>
  <c r="I85" i="1"/>
  <c r="AF48" i="1"/>
  <c r="AE11" i="1"/>
  <c r="AF19" i="1"/>
  <c r="M22" i="1"/>
  <c r="AF49" i="1"/>
  <c r="Y60" i="1"/>
  <c r="AE60" i="1" s="1"/>
  <c r="AE62" i="1"/>
  <c r="W53" i="1"/>
  <c r="AE53" i="1" s="1"/>
  <c r="W13" i="1" l="1"/>
  <c r="AE13" i="1" s="1"/>
  <c r="AE15" i="1"/>
  <c r="V67" i="1"/>
  <c r="I83" i="1"/>
  <c r="AE20" i="1"/>
  <c r="AF20" i="1" s="1"/>
  <c r="AF15" i="1"/>
  <c r="Y32" i="1"/>
  <c r="Y67" i="1" s="1"/>
  <c r="I79" i="1"/>
  <c r="G87" i="1"/>
  <c r="AF58" i="1"/>
  <c r="AE22" i="1"/>
  <c r="AF22" i="1" s="1"/>
  <c r="W32" i="1"/>
  <c r="W67" i="1" s="1"/>
  <c r="AE34" i="1"/>
  <c r="AE32" i="1" s="1"/>
  <c r="G67" i="1"/>
  <c r="AF32" i="1"/>
  <c r="E81" i="1" l="1"/>
  <c r="AE67" i="1"/>
  <c r="AF65" i="1" s="1"/>
  <c r="AF34" i="1"/>
  <c r="AF13" i="1"/>
  <c r="I81" i="1" l="1"/>
  <c r="E87" i="1"/>
  <c r="I87" i="1" s="1"/>
  <c r="G76" i="1" s="1"/>
</calcChain>
</file>

<file path=xl/sharedStrings.xml><?xml version="1.0" encoding="utf-8"?>
<sst xmlns="http://schemas.openxmlformats.org/spreadsheetml/2006/main" count="138" uniqueCount="124">
  <si>
    <t xml:space="preserve">Приложение №2 к муниципальной программе городского округа Архангельской области </t>
  </si>
  <si>
    <t xml:space="preserve">«Котлас» «Строительство объектов инженерной и социальной инфраструктуры </t>
  </si>
  <si>
    <t>городского округа  «Котлас» на 2020 - 2027 годы»</t>
  </si>
  <si>
    <t>Финансирование мероприятий муниципальной программы городского округа Архангельской области "Котлас"   "Строительство объектов инженерной и социальной ифраструктуры городского округа  "Котлас" на 2020-2027 годы"</t>
  </si>
  <si>
    <t>№ п/п</t>
  </si>
  <si>
    <t>Наименование объекта</t>
  </si>
  <si>
    <t>Сроки строи-тельства</t>
  </si>
  <si>
    <t>Ст-ть объекта</t>
  </si>
  <si>
    <t>областной бюджет</t>
  </si>
  <si>
    <t>местный бюджет</t>
  </si>
  <si>
    <t>общий объем финансирования</t>
  </si>
  <si>
    <t>всего</t>
  </si>
  <si>
    <r>
      <rPr>
        <sz val="12"/>
        <rFont val="Arial Cyr"/>
      </rPr>
      <t>Расходы на уплату иных платежей, предусматривающих исполнение представлений и предписаний Министерства финансов Архангельской области</t>
    </r>
    <r>
      <rPr>
        <b/>
        <sz val="12"/>
        <rFont val="Arial Cyr"/>
      </rPr>
      <t xml:space="preserve">
</t>
    </r>
  </si>
  <si>
    <t>1.</t>
  </si>
  <si>
    <t xml:space="preserve">Развитие инженерной инфраструктуры </t>
  </si>
  <si>
    <t>1.1.</t>
  </si>
  <si>
    <t>Строительство объектов коммунальной инфраструктуры в целях жилищного строительства</t>
  </si>
  <si>
    <t>1.1.1.</t>
  </si>
  <si>
    <t>Обеспечение земельных участков, предоставляемых многодетным семьям для индивидуального жилищного строительства, объектами коммунальной и инженерной инфраструктуры</t>
  </si>
  <si>
    <t>2014-2027</t>
  </si>
  <si>
    <t>1.2.</t>
  </si>
  <si>
    <t>Развитие сетей водоснабжения и водоотведения на застроенной территории городского округа  "Котлас"</t>
  </si>
  <si>
    <t xml:space="preserve"> </t>
  </si>
  <si>
    <t>1.2.2.</t>
  </si>
  <si>
    <r>
      <t>Проектирование и строительство канализационной насосной станции в Южном районе в</t>
    </r>
    <r>
      <rPr>
        <sz val="12"/>
        <color indexed="2"/>
        <rFont val="Arial Cyr"/>
      </rPr>
      <t xml:space="preserve"> г. Котласе (ул. Таежная)</t>
    </r>
  </si>
  <si>
    <t>2020-2023</t>
  </si>
  <si>
    <t>1.2.2.1</t>
  </si>
  <si>
    <t>Земельный налог</t>
  </si>
  <si>
    <t>2.</t>
  </si>
  <si>
    <t>Строительство объектов дорожной инфраструктуры в целях жилищного строительства</t>
  </si>
  <si>
    <t>2.1.</t>
  </si>
  <si>
    <t>Проектирование и строительство автодороги по ул. Ушинского на участке от ул. Маяковского до ул. Посадская; (протяженность 1900 м.)</t>
  </si>
  <si>
    <t>2.2.</t>
  </si>
  <si>
    <t>Строительство  автомобильной дороги по проспекту Мира на участке от ул. Невского до объездной автодороги Котлас-Коряжма</t>
  </si>
  <si>
    <t>2015-2027</t>
  </si>
  <si>
    <t>2.2.1.</t>
  </si>
  <si>
    <t>Строительство  автомобильной дороги по проспекту Мира на участке от ул. Ушинского до объездной автомобильной дороги «Котлас-Коряжма, км 0-км 41».</t>
  </si>
  <si>
    <t>2.2.1.1</t>
  </si>
  <si>
    <t>Проектирование и строительство автомобильных дорог по ул. Стефановская, ул. Таежная в г. Котласе</t>
  </si>
  <si>
    <t>2024-2027</t>
  </si>
  <si>
    <t>2.2.1.2</t>
  </si>
  <si>
    <t>2.3.</t>
  </si>
  <si>
    <t>Капитальный ремонт путепровода в г. Котласе</t>
  </si>
  <si>
    <t>2019-2020</t>
  </si>
  <si>
    <t xml:space="preserve"> 2.4</t>
  </si>
  <si>
    <t>Строительство тротуара по ул. 7 Съезда Советов от ул. Виноградова до ул. Мартемьяновская</t>
  </si>
  <si>
    <t xml:space="preserve"> 2.5</t>
  </si>
  <si>
    <t>Строительство парковки для гостевого автотранспорта по ул. Кедрова, д. 14</t>
  </si>
  <si>
    <t>Строительство и реконструкция объектов социальной инфраструктуры</t>
  </si>
  <si>
    <t>3.1.</t>
  </si>
  <si>
    <t>3.1.1.</t>
  </si>
  <si>
    <t>Проект планировки территории и проект межевания территории восточной части рабочего поселка Вычегодский</t>
  </si>
  <si>
    <t>3.1.2.</t>
  </si>
  <si>
    <t>Проект планировки территории, ограниченной улицами 7-го Съезда Советов, Мелентьева, Маяковского, Луначарского</t>
  </si>
  <si>
    <t>3.1.3.</t>
  </si>
  <si>
    <t>Проект планировки территории и проект межевания части 12 квартала Южного района</t>
  </si>
  <si>
    <t>3.1.4.</t>
  </si>
  <si>
    <t xml:space="preserve">Инженерно-геодезические  изыскания (топографическая съемка Восточного шоссе и автомобильной дороги Котлас - Коряжма, км 0 - км 41) </t>
  </si>
  <si>
    <t>3.1.5.</t>
  </si>
  <si>
    <t xml:space="preserve">Инженерно-геодезические  изыскания (топографическая съемка автомобильной дороги Невского (на участке от улицы Калинина до улицы Ленина ) </t>
  </si>
  <si>
    <t>3.1.6.</t>
  </si>
  <si>
    <t xml:space="preserve">Инженерно-геодезические  изыскания (топографическая съемка территории городского парка) </t>
  </si>
  <si>
    <t>3.1.7.</t>
  </si>
  <si>
    <t>Инженерно-геодезические  изыскания (топографическая съемка территории Двинопарка и пляжа по улице Виноградова)</t>
  </si>
  <si>
    <t>3.1.8.</t>
  </si>
  <si>
    <t>Инженерно-геодезические  изыскания (топографическая съемка территории в районе деревни Слуды)</t>
  </si>
  <si>
    <t>3.1.9.</t>
  </si>
  <si>
    <t xml:space="preserve">Инженерно-геодезические  изыскания (топографическая съемка микрорайона Пырский) </t>
  </si>
  <si>
    <t>3.1.10.</t>
  </si>
  <si>
    <t xml:space="preserve">Инженерно-геодезические  изыскания (топографическая съемка в районе деревни Свининская ) </t>
  </si>
  <si>
    <t>3.1.11.</t>
  </si>
  <si>
    <t xml:space="preserve">Инженерно-геодезические  изыскания (топографическая съемка в районе Байки ) </t>
  </si>
  <si>
    <t>3.1.12.</t>
  </si>
  <si>
    <t>Проект межевания территории под многоквартирными домами</t>
  </si>
  <si>
    <t>3.1.13.</t>
  </si>
  <si>
    <t>Разработка проекта внесения изменений в проект планировки территории Южного района и проект межевания территории кварталлов № 7,7-а,№10,№11,№ 12,№15,№16,№20 Южного района города Котласа, в части кварталов №12 и №16</t>
  </si>
  <si>
    <t>2023-2024</t>
  </si>
  <si>
    <t>3.1.14.</t>
  </si>
  <si>
    <t>Внесение изменений  в проект планировки территории и проект межевания территории Южного района города Котлас в границах квартала №10</t>
  </si>
  <si>
    <t>3.2.</t>
  </si>
  <si>
    <t>Объекты физической культуры и спорта</t>
  </si>
  <si>
    <t>3.2.1.</t>
  </si>
  <si>
    <t>Проектирование и строительство крытого хоккейного корта в п. Вычегодский</t>
  </si>
  <si>
    <t>2019-2027</t>
  </si>
  <si>
    <t>3.3.</t>
  </si>
  <si>
    <t>Объекты образования</t>
  </si>
  <si>
    <t>3.3.2.</t>
  </si>
  <si>
    <t>Проектирование и строительство здания детского сада на 280 мест в г.Котласе по пр. Мира, д. 24-а ( ** )</t>
  </si>
  <si>
    <t>3.3.1.</t>
  </si>
  <si>
    <t>Проектирование и строительство школы на 860 мест в г. Котласе (***)</t>
  </si>
  <si>
    <t>2016-2027</t>
  </si>
  <si>
    <t>3.3.1.1</t>
  </si>
  <si>
    <t xml:space="preserve">Земельный налог </t>
  </si>
  <si>
    <t>3.3.3.</t>
  </si>
  <si>
    <t>Проектирование и строительство детского сада на 220 мест в г. Котласе по ул. Кедрова, д. 19</t>
  </si>
  <si>
    <t>3.3.3.1</t>
  </si>
  <si>
    <t>Земельный налог (автомобильный проезд к ДС на 220 мест)</t>
  </si>
  <si>
    <t>3.4.</t>
  </si>
  <si>
    <t>Объекты гражданской защиты</t>
  </si>
  <si>
    <t>3.4.1.</t>
  </si>
  <si>
    <t>Строительство наружного противопожарного водоснабжения</t>
  </si>
  <si>
    <t>2018-2027</t>
  </si>
  <si>
    <t>3.4.2.</t>
  </si>
  <si>
    <t>Проектирование и устройство защитного сооружения в микрорайоне Лименда (район 46 - Лесозавода) г. Котласа</t>
  </si>
  <si>
    <t>3.5.</t>
  </si>
  <si>
    <t>Объекты культуры</t>
  </si>
  <si>
    <t>3.5.1.</t>
  </si>
  <si>
    <t>Проектирование и строительство театра в г. Котласе</t>
  </si>
  <si>
    <t>3.5.1.1.</t>
  </si>
  <si>
    <t>ИТОГО ПО ПРОГРАММЕ</t>
  </si>
  <si>
    <t xml:space="preserve"> - Строительство объектов с привлечением средств из Федерального бюджета:</t>
  </si>
  <si>
    <t>** - На строительство здания детского сада на 280 мест в г.Котласе по пр. Мира, д. 24-а привлечены из Федерального бюджета денежные средства в размере 18 479 593,97 рублей</t>
  </si>
  <si>
    <r>
      <t xml:space="preserve">*** - На строительство здания школы на 860 мест в г. Котласе привлечены из Федерального бюджета денежные средства в размере 792 852,05 тыс.рублей, в том числе в 2019 г. - 91 545,85 тыс.рублей, в 2020г. - 167 166, 8 тыс. рублей, в 2021г. - 145 683,2 тыс.рублей; </t>
    </r>
    <r>
      <rPr>
        <sz val="12"/>
        <color theme="1"/>
        <rFont val="Arial Cyr"/>
      </rPr>
      <t>в 2022 г. -</t>
    </r>
    <r>
      <rPr>
        <sz val="12"/>
        <rFont val="Arial Cyr"/>
      </rPr>
      <t>371 413,3</t>
    </r>
    <r>
      <rPr>
        <sz val="12"/>
        <color indexed="2"/>
        <rFont val="Arial Cyr"/>
      </rPr>
      <t xml:space="preserve"> </t>
    </r>
    <r>
      <rPr>
        <sz val="12"/>
        <color rgb="FF002060"/>
        <rFont val="Arial Cyr"/>
      </rPr>
      <t>т</t>
    </r>
    <r>
      <rPr>
        <sz val="12"/>
        <color theme="1"/>
        <rFont val="Arial Cyr"/>
      </rPr>
      <t>ыс.рублей</t>
    </r>
  </si>
  <si>
    <t>**** - На строительство здания детского сада на 220 мест привлечены из Федерального бюджета денежные средства в 2020 г. - 203 920 939,15 рублей, в 2021 г. - 503 216,28 рублей</t>
  </si>
  <si>
    <r>
      <t xml:space="preserve">***** - На строительство автодороги по ул. Ушинского на участке от ул. Маяковского до ул. Посадская (протяженность 1900 м.) привлечены из Федерального бюджета денежные средства в 2022 г. - </t>
    </r>
    <r>
      <rPr>
        <sz val="12"/>
        <rFont val="Arial Cyr"/>
      </rPr>
      <t xml:space="preserve">114 468,4 </t>
    </r>
    <r>
      <rPr>
        <sz val="12"/>
        <rFont val="Arial Cyr"/>
      </rPr>
      <t>тыс.рублей</t>
    </r>
  </si>
  <si>
    <r>
      <t>****** - На строительство  автомобильной дороги по проспекту Мира на участке от ул. Ушинского до объездной автомобильной дороги «Котлас-Коряжма, км 0-км 41» привлечены из Федерального бюджета денежные средства в 2022 г. -</t>
    </r>
    <r>
      <rPr>
        <sz val="12"/>
        <rFont val="Arial Cyr"/>
      </rPr>
      <t xml:space="preserve"> 55 040,7</t>
    </r>
    <r>
      <rPr>
        <sz val="12"/>
        <rFont val="Arial Cyr"/>
      </rPr>
      <t xml:space="preserve"> тыс.рублей</t>
    </r>
  </si>
  <si>
    <t>Итого по программе с учетом привлеченных средств федерального бюджета:</t>
  </si>
  <si>
    <t>тыс.рублей</t>
  </si>
  <si>
    <t>Год реализации</t>
  </si>
  <si>
    <t>Федеральный бюджет</t>
  </si>
  <si>
    <t>Областной бюджет</t>
  </si>
  <si>
    <t>Местный бюджет</t>
  </si>
  <si>
    <t>Всего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</si>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</sst>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4" x14ac:knownFonts="1">
    <font>
      <sz val="11"/>
      <color theme="1"/>
      <name val="Calibri"/>
      <scheme val="minor"/>
    </font>
    <font>
      <sz val="10"/>
      <name val="Arial Cyr"/>
    </font>
    <font>
      <b/>
      <sz val="14"/>
      <name val="Arial Cyr"/>
    </font>
    <font>
      <b/>
      <sz val="10"/>
      <name val="Arial Cyr"/>
    </font>
    <font>
      <b/>
      <sz val="12"/>
      <name val="Arial Cyr"/>
    </font>
    <font>
      <sz val="12"/>
      <name val="Arial Cyr"/>
    </font>
    <font>
      <b/>
      <i/>
      <sz val="12"/>
      <name val="Arial Cyr"/>
    </font>
    <font>
      <b/>
      <sz val="11"/>
      <name val="Arial Cyr"/>
    </font>
    <font>
      <sz val="14"/>
      <name val="Arial Cyr"/>
    </font>
    <font>
      <sz val="11"/>
      <name val="Arial Cyr"/>
    </font>
    <font>
      <sz val="12"/>
      <color indexed="2"/>
      <name val="Arial Cyr"/>
    </font>
    <font>
      <sz val="11"/>
      <name val="Calibri"/>
    </font>
    <font>
      <sz val="12"/>
      <color theme="1"/>
      <name val="Arial Cyr"/>
    </font>
    <font>
      <sz val="12"/>
      <color rgb="FF00206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65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1" fillId="2" borderId="0" xfId="0" applyFont="1" applyFill="1"/>
    <xf numFmtId="0" fontId="1" fillId="3" borderId="0" xfId="0" applyFont="1" applyFill="1"/>
    <xf numFmtId="0" fontId="1" fillId="3" borderId="0" xfId="0" applyFont="1" applyFill="1" applyAlignment="1">
      <alignment horizontal="right"/>
    </xf>
    <xf numFmtId="0" fontId="3" fillId="0" borderId="0" xfId="0" applyFont="1"/>
    <xf numFmtId="2" fontId="1" fillId="0" borderId="0" xfId="0" applyNumberFormat="1" applyFont="1"/>
    <xf numFmtId="2" fontId="1" fillId="0" borderId="0" xfId="0" applyNumberFormat="1" applyFont="1" applyAlignment="1">
      <alignment horizontal="left" wrapText="1"/>
    </xf>
    <xf numFmtId="2" fontId="1" fillId="2" borderId="0" xfId="0" applyNumberFormat="1" applyFont="1" applyFill="1"/>
    <xf numFmtId="2" fontId="1" fillId="3" borderId="0" xfId="0" applyNumberFormat="1" applyFont="1" applyFill="1"/>
    <xf numFmtId="0" fontId="4" fillId="0" borderId="0" xfId="0" applyFont="1"/>
    <xf numFmtId="2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left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3" borderId="0" xfId="0" applyFont="1" applyFill="1"/>
    <xf numFmtId="0" fontId="5" fillId="0" borderId="0" xfId="0" applyFont="1"/>
    <xf numFmtId="2" fontId="6" fillId="0" borderId="1" xfId="0" applyNumberFormat="1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3" borderId="0" xfId="0" applyFont="1" applyFill="1"/>
    <xf numFmtId="2" fontId="4" fillId="0" borderId="5" xfId="0" applyNumberFormat="1" applyFont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left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left" vertical="center" wrapText="1"/>
    </xf>
    <xf numFmtId="0" fontId="5" fillId="0" borderId="1" xfId="0" applyFont="1" applyBorder="1"/>
    <xf numFmtId="1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164" fontId="5" fillId="0" borderId="0" xfId="0" applyNumberFormat="1" applyFont="1"/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3" fontId="4" fillId="0" borderId="0" xfId="0" applyNumberFormat="1" applyFont="1"/>
    <xf numFmtId="164" fontId="4" fillId="0" borderId="0" xfId="0" applyNumberFormat="1" applyFont="1"/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right" vertical="justify"/>
    </xf>
    <xf numFmtId="0" fontId="2" fillId="0" borderId="0" xfId="0" applyFont="1"/>
    <xf numFmtId="0" fontId="11" fillId="0" borderId="0" xfId="0" applyFont="1"/>
    <xf numFmtId="164" fontId="2" fillId="0" borderId="0" xfId="0" applyNumberFormat="1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1" fillId="0" borderId="0" xfId="0" applyNumberFormat="1" applyFont="1"/>
    <xf numFmtId="0" fontId="1" fillId="2" borderId="0" xfId="0" applyFont="1" applyFill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left" vertical="center" wrapText="1"/>
    </xf>
    <xf numFmtId="2" fontId="4" fillId="3" borderId="2" xfId="0" applyNumberFormat="1" applyFont="1" applyFill="1" applyBorder="1" applyAlignment="1">
      <alignment horizontal="center" vertical="center" wrapText="1"/>
    </xf>
    <xf numFmtId="2" fontId="4" fillId="3" borderId="3" xfId="0" applyNumberFormat="1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164" fontId="2" fillId="0" borderId="0" xfId="0" applyNumberFormat="1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103"/>
  <sheetViews>
    <sheetView tabSelected="1" zoomScale="70" workbookViewId="0">
      <pane ySplit="9" topLeftCell="A10" activePane="bottomLeft" state="frozen"/>
      <selection activeCell="S87" sqref="S87"/>
      <selection pane="bottomLeft"/>
    </sheetView>
  </sheetViews>
  <sheetFormatPr defaultRowHeight="12.75" x14ac:dyDescent="0.2"/>
  <cols>
    <col min="1" max="1" width="8.42578125" style="1" customWidth="1"/>
    <col min="2" max="2" width="51.28515625" style="2" customWidth="1"/>
    <col min="3" max="4" width="15.5703125" style="1" customWidth="1"/>
    <col min="5" max="5" width="11.5703125" style="3" customWidth="1"/>
    <col min="6" max="6" width="14.42578125" style="3" customWidth="1"/>
    <col min="7" max="8" width="10.140625" style="3" customWidth="1"/>
    <col min="9" max="10" width="7.28515625" style="4" customWidth="1"/>
    <col min="11" max="11" width="13.5703125" style="4" customWidth="1"/>
    <col min="12" max="12" width="7.28515625" style="4" customWidth="1"/>
    <col min="13" max="13" width="11.5703125" style="4" customWidth="1"/>
    <col min="14" max="14" width="10.140625" style="4" customWidth="1"/>
    <col min="15" max="15" width="9.7109375" style="3" customWidth="1"/>
    <col min="16" max="16" width="10.42578125" style="4" customWidth="1"/>
    <col min="17" max="17" width="15.140625" style="3" customWidth="1"/>
    <col min="18" max="19" width="9.7109375" style="4" customWidth="1"/>
    <col min="20" max="20" width="8.140625" style="4" customWidth="1"/>
    <col min="21" max="21" width="8.7109375" style="4" customWidth="1"/>
    <col min="22" max="22" width="14" style="3" customWidth="1"/>
    <col min="23" max="24" width="11.5703125" style="4" customWidth="1"/>
    <col min="25" max="25" width="10" style="4" customWidth="1"/>
    <col min="26" max="26" width="13.85546875" style="3" customWidth="1"/>
    <col min="27" max="27" width="10.7109375" style="4" customWidth="1"/>
    <col min="28" max="28" width="10.140625" style="4" customWidth="1"/>
    <col min="29" max="29" width="7.28515625" style="4" customWidth="1"/>
    <col min="30" max="30" width="9.7109375" style="4" customWidth="1"/>
    <col min="31" max="31" width="11" style="4" customWidth="1"/>
    <col min="32" max="32" width="75.7109375" style="1" customWidth="1"/>
    <col min="33" max="33" width="9.140625" style="1"/>
    <col min="34" max="34" width="10.85546875" style="1" bestFit="1" customWidth="1"/>
    <col min="35" max="35" width="10.140625" style="1" bestFit="1" customWidth="1"/>
    <col min="36" max="16384" width="9.140625" style="1"/>
  </cols>
  <sheetData>
    <row r="1" spans="1:32" x14ac:dyDescent="0.2">
      <c r="AE1" s="5" t="s">
        <v>0</v>
      </c>
      <c r="AF1" s="1">
        <f t="shared" ref="AF1:AF44" si="0">COUNTBLANK(F1:AE1)</f>
        <v>25</v>
      </c>
    </row>
    <row r="2" spans="1:32" x14ac:dyDescent="0.2">
      <c r="AE2" s="5" t="s">
        <v>1</v>
      </c>
      <c r="AF2" s="1">
        <f t="shared" si="0"/>
        <v>25</v>
      </c>
    </row>
    <row r="3" spans="1:32" x14ac:dyDescent="0.2">
      <c r="AE3" s="5" t="s">
        <v>2</v>
      </c>
      <c r="AF3" s="1">
        <f t="shared" si="0"/>
        <v>25</v>
      </c>
    </row>
    <row r="4" spans="1:32" ht="35.25" customHeight="1" x14ac:dyDescent="0.2">
      <c r="A4" s="61" t="s">
        <v>3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1">
        <f t="shared" si="0"/>
        <v>26</v>
      </c>
    </row>
    <row r="5" spans="1:32" x14ac:dyDescent="0.2">
      <c r="A5" s="6"/>
      <c r="AF5" s="1">
        <f t="shared" si="0"/>
        <v>26</v>
      </c>
    </row>
    <row r="6" spans="1:32" ht="7.5" customHeight="1" x14ac:dyDescent="0.2">
      <c r="A6" s="7"/>
      <c r="B6" s="8"/>
      <c r="C6" s="7"/>
      <c r="D6" s="7"/>
      <c r="E6" s="9"/>
      <c r="F6" s="9"/>
      <c r="G6" s="9"/>
      <c r="H6" s="9"/>
      <c r="I6" s="10"/>
      <c r="J6" s="10"/>
      <c r="K6" s="10"/>
      <c r="L6" s="10"/>
      <c r="M6" s="10"/>
      <c r="N6" s="10"/>
      <c r="O6" s="9"/>
      <c r="P6" s="10"/>
      <c r="Q6" s="9"/>
      <c r="R6" s="10"/>
      <c r="S6" s="10"/>
      <c r="T6" s="10"/>
      <c r="U6" s="10"/>
      <c r="V6" s="9"/>
      <c r="W6" s="10"/>
      <c r="X6" s="10"/>
      <c r="Y6" s="10"/>
      <c r="Z6" s="9"/>
      <c r="AA6" s="10"/>
      <c r="AB6" s="10"/>
      <c r="AC6" s="10"/>
      <c r="AD6" s="10"/>
      <c r="AE6" s="10"/>
      <c r="AF6" s="1">
        <f t="shared" si="0"/>
        <v>26</v>
      </c>
    </row>
    <row r="7" spans="1:32" s="11" customFormat="1" ht="15.75" x14ac:dyDescent="0.25">
      <c r="A7" s="62" t="s">
        <v>4</v>
      </c>
      <c r="B7" s="63" t="s">
        <v>5</v>
      </c>
      <c r="C7" s="62" t="s">
        <v>6</v>
      </c>
      <c r="D7" s="62" t="s">
        <v>7</v>
      </c>
      <c r="E7" s="64" t="s">
        <v>8</v>
      </c>
      <c r="F7" s="65"/>
      <c r="G7" s="65"/>
      <c r="H7" s="65"/>
      <c r="I7" s="65"/>
      <c r="J7" s="65"/>
      <c r="K7" s="65"/>
      <c r="L7" s="65"/>
      <c r="M7" s="65"/>
      <c r="N7" s="65" t="s">
        <v>9</v>
      </c>
      <c r="O7" s="65"/>
      <c r="P7" s="65"/>
      <c r="Q7" s="65"/>
      <c r="R7" s="65"/>
      <c r="S7" s="65"/>
      <c r="T7" s="65"/>
      <c r="U7" s="65"/>
      <c r="V7" s="66"/>
      <c r="W7" s="65" t="s">
        <v>10</v>
      </c>
      <c r="X7" s="65"/>
      <c r="Y7" s="65"/>
      <c r="Z7" s="65"/>
      <c r="AA7" s="65"/>
      <c r="AB7" s="65"/>
      <c r="AC7" s="65"/>
      <c r="AD7" s="65"/>
      <c r="AE7" s="66"/>
      <c r="AF7" s="1">
        <f t="shared" si="0"/>
        <v>24</v>
      </c>
    </row>
    <row r="8" spans="1:32" s="11" customFormat="1" ht="47.25" customHeight="1" x14ac:dyDescent="0.25">
      <c r="A8" s="62"/>
      <c r="B8" s="63"/>
      <c r="C8" s="62"/>
      <c r="D8" s="62"/>
      <c r="E8" s="65"/>
      <c r="F8" s="65"/>
      <c r="G8" s="65"/>
      <c r="H8" s="65"/>
      <c r="I8" s="65"/>
      <c r="J8" s="65"/>
      <c r="K8" s="65"/>
      <c r="L8" s="65"/>
      <c r="M8" s="66"/>
      <c r="N8" s="65"/>
      <c r="O8" s="65"/>
      <c r="P8" s="65"/>
      <c r="Q8" s="65"/>
      <c r="R8" s="65"/>
      <c r="S8" s="65"/>
      <c r="T8" s="65"/>
      <c r="U8" s="65"/>
      <c r="V8" s="66"/>
      <c r="W8" s="65"/>
      <c r="X8" s="65"/>
      <c r="Y8" s="65"/>
      <c r="Z8" s="65"/>
      <c r="AA8" s="65"/>
      <c r="AB8" s="65"/>
      <c r="AC8" s="65"/>
      <c r="AD8" s="65"/>
      <c r="AE8" s="66"/>
      <c r="AF8" s="1">
        <f t="shared" si="0"/>
        <v>26</v>
      </c>
    </row>
    <row r="9" spans="1:32" s="11" customFormat="1" ht="15.75" x14ac:dyDescent="0.25">
      <c r="A9" s="12"/>
      <c r="B9" s="13"/>
      <c r="C9" s="12"/>
      <c r="D9" s="12"/>
      <c r="E9" s="14">
        <v>2020</v>
      </c>
      <c r="F9" s="14">
        <v>2021</v>
      </c>
      <c r="G9" s="14">
        <v>2022</v>
      </c>
      <c r="H9" s="14">
        <v>2023</v>
      </c>
      <c r="I9" s="15">
        <v>2024</v>
      </c>
      <c r="J9" s="15">
        <v>2025</v>
      </c>
      <c r="K9" s="15">
        <v>2026</v>
      </c>
      <c r="L9" s="15">
        <v>2027</v>
      </c>
      <c r="M9" s="15" t="s">
        <v>11</v>
      </c>
      <c r="N9" s="15">
        <v>2020</v>
      </c>
      <c r="O9" s="14">
        <v>2021</v>
      </c>
      <c r="P9" s="15">
        <v>2022</v>
      </c>
      <c r="Q9" s="14">
        <v>2023</v>
      </c>
      <c r="R9" s="15">
        <v>2024</v>
      </c>
      <c r="S9" s="15">
        <v>2025</v>
      </c>
      <c r="T9" s="15">
        <v>2026</v>
      </c>
      <c r="U9" s="15">
        <v>2027</v>
      </c>
      <c r="V9" s="14" t="s">
        <v>11</v>
      </c>
      <c r="W9" s="15">
        <v>2020</v>
      </c>
      <c r="X9" s="15">
        <v>2021</v>
      </c>
      <c r="Y9" s="15">
        <v>2022</v>
      </c>
      <c r="Z9" s="14">
        <v>2023</v>
      </c>
      <c r="AA9" s="15">
        <v>2024</v>
      </c>
      <c r="AB9" s="15">
        <v>2025</v>
      </c>
      <c r="AC9" s="15">
        <v>2026</v>
      </c>
      <c r="AD9" s="15">
        <v>2027</v>
      </c>
      <c r="AE9" s="15" t="s">
        <v>11</v>
      </c>
      <c r="AF9" s="1">
        <f t="shared" si="0"/>
        <v>0</v>
      </c>
    </row>
    <row r="10" spans="1:32" s="11" customFormat="1" ht="15.75" x14ac:dyDescent="0.25">
      <c r="A10" s="12"/>
      <c r="B10" s="13"/>
      <c r="C10" s="12"/>
      <c r="D10" s="12"/>
      <c r="E10" s="14"/>
      <c r="F10" s="14"/>
      <c r="G10" s="14"/>
      <c r="H10" s="14"/>
      <c r="I10" s="15"/>
      <c r="J10" s="15"/>
      <c r="K10" s="15"/>
      <c r="L10" s="15"/>
      <c r="M10" s="15"/>
      <c r="N10" s="15"/>
      <c r="O10" s="14"/>
      <c r="P10" s="15"/>
      <c r="Q10" s="14"/>
      <c r="R10" s="15"/>
      <c r="S10" s="15"/>
      <c r="T10" s="15"/>
      <c r="U10" s="15"/>
      <c r="V10" s="14"/>
      <c r="W10" s="15"/>
      <c r="X10" s="15"/>
      <c r="Y10" s="15"/>
      <c r="Z10" s="14"/>
      <c r="AA10" s="15"/>
      <c r="AB10" s="15"/>
      <c r="AC10" s="15"/>
      <c r="AD10" s="15"/>
      <c r="AE10" s="15"/>
      <c r="AF10" s="1">
        <f t="shared" si="0"/>
        <v>26</v>
      </c>
    </row>
    <row r="11" spans="1:32" s="11" customFormat="1" ht="87.75" customHeight="1" x14ac:dyDescent="0.25">
      <c r="A11" s="12"/>
      <c r="B11" s="13" t="s">
        <v>12</v>
      </c>
      <c r="C11" s="12"/>
      <c r="D11" s="12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7">
        <v>12155.90935</v>
      </c>
      <c r="R11" s="17">
        <v>7957.5</v>
      </c>
      <c r="S11" s="17">
        <v>3512.3</v>
      </c>
      <c r="T11" s="16"/>
      <c r="U11" s="16"/>
      <c r="V11" s="17">
        <f>SUM(N11:U11)</f>
        <v>23625.709350000001</v>
      </c>
      <c r="W11" s="16"/>
      <c r="X11" s="16"/>
      <c r="Y11" s="17"/>
      <c r="Z11" s="17">
        <f>H11+Q11</f>
        <v>12155.90935</v>
      </c>
      <c r="AA11" s="17">
        <f t="shared" ref="AA11:AB11" si="1">I11+R11</f>
        <v>7957.5</v>
      </c>
      <c r="AB11" s="17">
        <f t="shared" si="1"/>
        <v>3512.3</v>
      </c>
      <c r="AC11" s="17"/>
      <c r="AD11" s="17"/>
      <c r="AE11" s="17">
        <f>SUM(W11:AD11)</f>
        <v>23625.709350000001</v>
      </c>
      <c r="AF11" s="1">
        <f t="shared" si="0"/>
        <v>18</v>
      </c>
    </row>
    <row r="12" spans="1:32" s="18" customFormat="1" ht="15.75" x14ac:dyDescent="0.25">
      <c r="A12" s="12" t="s">
        <v>13</v>
      </c>
      <c r="B12" s="67" t="s">
        <v>14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9"/>
      <c r="AF12" s="1">
        <f t="shared" si="0"/>
        <v>26</v>
      </c>
    </row>
    <row r="13" spans="1:32" s="11" customFormat="1" ht="15.75" x14ac:dyDescent="0.25">
      <c r="A13" s="12"/>
      <c r="B13" s="13"/>
      <c r="C13" s="12"/>
      <c r="D13" s="16"/>
      <c r="E13" s="17">
        <f t="shared" ref="E13:X13" si="2">E15+E18</f>
        <v>0</v>
      </c>
      <c r="F13" s="17">
        <f t="shared" si="2"/>
        <v>0</v>
      </c>
      <c r="G13" s="17">
        <f t="shared" si="2"/>
        <v>18028.400000000001</v>
      </c>
      <c r="H13" s="17">
        <f>H15+H18</f>
        <v>31200</v>
      </c>
      <c r="I13" s="17">
        <f t="shared" si="2"/>
        <v>0</v>
      </c>
      <c r="J13" s="17">
        <f>J15+J18</f>
        <v>0</v>
      </c>
      <c r="K13" s="17">
        <v>0</v>
      </c>
      <c r="L13" s="17">
        <f>L15+L18</f>
        <v>0</v>
      </c>
      <c r="M13" s="17">
        <f t="shared" si="2"/>
        <v>49228.4</v>
      </c>
      <c r="N13" s="17">
        <f t="shared" si="2"/>
        <v>1936.4</v>
      </c>
      <c r="O13" s="17">
        <f t="shared" si="2"/>
        <v>1705.0650000000001</v>
      </c>
      <c r="P13" s="17">
        <f t="shared" si="2"/>
        <v>2459.9749999999999</v>
      </c>
      <c r="Q13" s="17">
        <f t="shared" si="2"/>
        <v>4648.57</v>
      </c>
      <c r="R13" s="17">
        <f t="shared" ref="R13:W13" si="3">R15+R18</f>
        <v>1322.6499999999999</v>
      </c>
      <c r="S13" s="17">
        <f t="shared" si="3"/>
        <v>2988.9470000000001</v>
      </c>
      <c r="T13" s="17">
        <f t="shared" si="3"/>
        <v>0.3</v>
      </c>
      <c r="U13" s="17">
        <f t="shared" si="3"/>
        <v>0</v>
      </c>
      <c r="V13" s="17">
        <f t="shared" si="3"/>
        <v>15061.906999999999</v>
      </c>
      <c r="W13" s="17">
        <f t="shared" si="3"/>
        <v>1936.4</v>
      </c>
      <c r="X13" s="17">
        <f t="shared" si="2"/>
        <v>1705.0650000000001</v>
      </c>
      <c r="Y13" s="17">
        <f>Y15+Y18</f>
        <v>20488.375000000004</v>
      </c>
      <c r="Z13" s="17">
        <f>Z15+Z18</f>
        <v>35848.57</v>
      </c>
      <c r="AA13" s="17">
        <f>AA15+AA18</f>
        <v>1322.6499999999999</v>
      </c>
      <c r="AB13" s="17">
        <f t="shared" ref="AB13:AD13" si="4">AB15+AB18</f>
        <v>2988.9470000000001</v>
      </c>
      <c r="AC13" s="17">
        <f t="shared" si="4"/>
        <v>0.3</v>
      </c>
      <c r="AD13" s="17">
        <f t="shared" si="4"/>
        <v>0</v>
      </c>
      <c r="AE13" s="17">
        <f>SUM(W13:AD13)</f>
        <v>64290.307000000008</v>
      </c>
      <c r="AF13" s="1">
        <f t="shared" si="0"/>
        <v>0</v>
      </c>
    </row>
    <row r="14" spans="1:32" s="19" customFormat="1" ht="15.75" x14ac:dyDescent="0.2">
      <c r="A14" s="12" t="s">
        <v>15</v>
      </c>
      <c r="B14" s="70" t="s">
        <v>16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9"/>
      <c r="AF14" s="1">
        <f t="shared" si="0"/>
        <v>26</v>
      </c>
    </row>
    <row r="15" spans="1:32" s="19" customFormat="1" ht="15.75" x14ac:dyDescent="0.2">
      <c r="A15" s="12"/>
      <c r="B15" s="20"/>
      <c r="C15" s="21"/>
      <c r="D15" s="16"/>
      <c r="E15" s="17">
        <f t="shared" ref="E15:AD15" si="5">SUM(E16:E16)</f>
        <v>0</v>
      </c>
      <c r="F15" s="17">
        <f t="shared" si="5"/>
        <v>0</v>
      </c>
      <c r="G15" s="17">
        <f t="shared" si="5"/>
        <v>0</v>
      </c>
      <c r="H15" s="17">
        <f t="shared" si="5"/>
        <v>0</v>
      </c>
      <c r="I15" s="17">
        <f t="shared" si="5"/>
        <v>0</v>
      </c>
      <c r="J15" s="17">
        <v>0</v>
      </c>
      <c r="K15" s="17">
        <f>K16</f>
        <v>0</v>
      </c>
      <c r="L15" s="17">
        <f t="shared" si="5"/>
        <v>0</v>
      </c>
      <c r="M15" s="17">
        <f t="shared" si="5"/>
        <v>0</v>
      </c>
      <c r="N15" s="17">
        <f t="shared" si="5"/>
        <v>0</v>
      </c>
      <c r="O15" s="17">
        <f t="shared" si="5"/>
        <v>0</v>
      </c>
      <c r="P15" s="17">
        <f t="shared" si="5"/>
        <v>0</v>
      </c>
      <c r="Q15" s="17">
        <f t="shared" si="5"/>
        <v>0</v>
      </c>
      <c r="R15" s="17">
        <f>SUM(R16:R16)</f>
        <v>1280.8499999999999</v>
      </c>
      <c r="S15" s="22">
        <f>SUM(S16:S16)</f>
        <v>2988.6469999999999</v>
      </c>
      <c r="T15" s="17">
        <v>0</v>
      </c>
      <c r="U15" s="17">
        <f t="shared" si="5"/>
        <v>0</v>
      </c>
      <c r="V15" s="17">
        <f t="shared" si="5"/>
        <v>4269.4969999999994</v>
      </c>
      <c r="W15" s="17">
        <f t="shared" si="5"/>
        <v>0</v>
      </c>
      <c r="X15" s="17">
        <f t="shared" si="5"/>
        <v>0</v>
      </c>
      <c r="Y15" s="17">
        <f t="shared" si="5"/>
        <v>0</v>
      </c>
      <c r="Z15" s="17">
        <f t="shared" si="5"/>
        <v>0</v>
      </c>
      <c r="AA15" s="17">
        <f>SUM(AA16:AA16)</f>
        <v>1280.8499999999999</v>
      </c>
      <c r="AB15" s="22">
        <f>SUM(AB16:AB16)</f>
        <v>2988.6469999999999</v>
      </c>
      <c r="AC15" s="17">
        <v>0</v>
      </c>
      <c r="AD15" s="17">
        <f t="shared" si="5"/>
        <v>0</v>
      </c>
      <c r="AE15" s="17">
        <f t="shared" ref="AE15:AE30" si="6">SUM(W15:AD15)</f>
        <v>4269.4969999999994</v>
      </c>
      <c r="AF15" s="1">
        <f t="shared" si="0"/>
        <v>0</v>
      </c>
    </row>
    <row r="16" spans="1:32" s="19" customFormat="1" ht="75" x14ac:dyDescent="0.2">
      <c r="A16" s="12" t="s">
        <v>17</v>
      </c>
      <c r="B16" s="23" t="s">
        <v>18</v>
      </c>
      <c r="C16" s="24" t="s">
        <v>19</v>
      </c>
      <c r="D16" s="25">
        <v>46400</v>
      </c>
      <c r="E16" s="25"/>
      <c r="F16" s="25"/>
      <c r="G16" s="25"/>
      <c r="H16" s="25"/>
      <c r="I16" s="25"/>
      <c r="J16" s="25"/>
      <c r="K16" s="25"/>
      <c r="L16" s="25"/>
      <c r="M16" s="26">
        <f>SUM(E16:L16)</f>
        <v>0</v>
      </c>
      <c r="N16" s="25"/>
      <c r="O16" s="25"/>
      <c r="P16" s="25">
        <v>0</v>
      </c>
      <c r="Q16" s="25"/>
      <c r="R16" s="25">
        <v>1280.8499999999999</v>
      </c>
      <c r="S16" s="25">
        <v>2988.6469999999999</v>
      </c>
      <c r="T16" s="25"/>
      <c r="U16" s="25"/>
      <c r="V16" s="26">
        <f>SUM(N16:U16)</f>
        <v>4269.4969999999994</v>
      </c>
      <c r="W16" s="26">
        <f>E16+N16</f>
        <v>0</v>
      </c>
      <c r="X16" s="26">
        <f>F16+O16</f>
        <v>0</v>
      </c>
      <c r="Y16" s="26">
        <f>G16+P16</f>
        <v>0</v>
      </c>
      <c r="Z16" s="26">
        <f>H16+Q16</f>
        <v>0</v>
      </c>
      <c r="AA16" s="26">
        <f>I16+R16</f>
        <v>1280.8499999999999</v>
      </c>
      <c r="AB16" s="26">
        <v>2988.6469999999999</v>
      </c>
      <c r="AC16" s="26">
        <v>0</v>
      </c>
      <c r="AD16" s="26">
        <f>L16+U16</f>
        <v>0</v>
      </c>
      <c r="AE16" s="26">
        <f t="shared" si="6"/>
        <v>4269.4969999999994</v>
      </c>
      <c r="AF16" s="1">
        <f t="shared" si="0"/>
        <v>12</v>
      </c>
    </row>
    <row r="17" spans="1:57" s="19" customFormat="1" ht="15.75" x14ac:dyDescent="0.2">
      <c r="A17" s="12" t="s">
        <v>20</v>
      </c>
      <c r="B17" s="70" t="s">
        <v>21</v>
      </c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9"/>
      <c r="AF17" s="1">
        <f t="shared" si="0"/>
        <v>26</v>
      </c>
    </row>
    <row r="18" spans="1:57" s="19" customFormat="1" ht="15.75" x14ac:dyDescent="0.2">
      <c r="A18" s="12"/>
      <c r="B18" s="20"/>
      <c r="C18" s="21" t="s">
        <v>22</v>
      </c>
      <c r="D18" s="16"/>
      <c r="E18" s="17">
        <f>E19+E20</f>
        <v>0</v>
      </c>
      <c r="F18" s="17">
        <f>F19+F20</f>
        <v>0</v>
      </c>
      <c r="G18" s="17">
        <f>G19+G20</f>
        <v>18028.400000000001</v>
      </c>
      <c r="H18" s="17">
        <f>H19+H20</f>
        <v>31200</v>
      </c>
      <c r="I18" s="17">
        <f>I19+I20</f>
        <v>0</v>
      </c>
      <c r="J18" s="17">
        <v>0</v>
      </c>
      <c r="K18" s="17">
        <v>0</v>
      </c>
      <c r="L18" s="17">
        <f t="shared" ref="L18:P18" si="7">L19+L20</f>
        <v>0</v>
      </c>
      <c r="M18" s="17">
        <f t="shared" si="7"/>
        <v>49228.4</v>
      </c>
      <c r="N18" s="17">
        <f t="shared" si="7"/>
        <v>1936.4</v>
      </c>
      <c r="O18" s="17">
        <f t="shared" si="7"/>
        <v>1705.0650000000001</v>
      </c>
      <c r="P18" s="17">
        <f t="shared" si="7"/>
        <v>2459.9749999999999</v>
      </c>
      <c r="Q18" s="17">
        <f>Q19+Q20</f>
        <v>4648.57</v>
      </c>
      <c r="R18" s="17">
        <f>R19+R20</f>
        <v>41.8</v>
      </c>
      <c r="S18" s="17">
        <f>S19+S20</f>
        <v>0.3</v>
      </c>
      <c r="T18" s="17">
        <v>0.3</v>
      </c>
      <c r="U18" s="17">
        <v>0</v>
      </c>
      <c r="V18" s="17">
        <f t="shared" ref="V18:AC18" si="8">V19+V20</f>
        <v>10792.41</v>
      </c>
      <c r="W18" s="17">
        <f t="shared" si="8"/>
        <v>1936.4</v>
      </c>
      <c r="X18" s="17">
        <f>X19+X20</f>
        <v>1705.0650000000001</v>
      </c>
      <c r="Y18" s="17">
        <f t="shared" si="8"/>
        <v>20488.375000000004</v>
      </c>
      <c r="Z18" s="17">
        <f>Z19+Z20</f>
        <v>35848.57</v>
      </c>
      <c r="AA18" s="17">
        <f t="shared" si="8"/>
        <v>41.8</v>
      </c>
      <c r="AB18" s="17">
        <f t="shared" si="8"/>
        <v>0.3</v>
      </c>
      <c r="AC18" s="17">
        <f t="shared" si="8"/>
        <v>0.3</v>
      </c>
      <c r="AD18" s="17">
        <f>AD19+AD20</f>
        <v>0</v>
      </c>
      <c r="AE18" s="17">
        <f t="shared" si="6"/>
        <v>60020.810000000012</v>
      </c>
      <c r="AF18" s="1">
        <f t="shared" si="0"/>
        <v>0</v>
      </c>
    </row>
    <row r="19" spans="1:57" s="19" customFormat="1" ht="45" x14ac:dyDescent="0.2">
      <c r="A19" s="12" t="s">
        <v>23</v>
      </c>
      <c r="B19" s="23" t="s">
        <v>24</v>
      </c>
      <c r="C19" s="27" t="s">
        <v>25</v>
      </c>
      <c r="D19" s="26">
        <v>58811.7</v>
      </c>
      <c r="E19" s="26"/>
      <c r="F19" s="26"/>
      <c r="G19" s="26">
        <v>18028.400000000001</v>
      </c>
      <c r="H19" s="26">
        <v>31200</v>
      </c>
      <c r="I19" s="26"/>
      <c r="J19" s="26"/>
      <c r="K19" s="26"/>
      <c r="L19" s="26"/>
      <c r="M19" s="26">
        <f>G19+H19</f>
        <v>49228.4</v>
      </c>
      <c r="N19" s="26">
        <v>1936.4</v>
      </c>
      <c r="O19" s="28">
        <v>1704.7650000000001</v>
      </c>
      <c r="P19" s="28">
        <v>2459.5749999999998</v>
      </c>
      <c r="Q19" s="26">
        <v>4648.17</v>
      </c>
      <c r="R19" s="26">
        <v>41.5</v>
      </c>
      <c r="S19" s="26"/>
      <c r="T19" s="26"/>
      <c r="U19" s="26"/>
      <c r="V19" s="26">
        <f t="shared" ref="V19:V20" si="9">SUM(N19:U19)</f>
        <v>10790.41</v>
      </c>
      <c r="W19" s="26">
        <f t="shared" ref="W19:W20" si="10">E19+N19</f>
        <v>1936.4</v>
      </c>
      <c r="X19" s="28">
        <f t="shared" ref="X19:X20" si="11">F19+O19</f>
        <v>1704.7650000000001</v>
      </c>
      <c r="Y19" s="26">
        <f t="shared" ref="Y19:Y20" si="12">G19+P19</f>
        <v>20487.975000000002</v>
      </c>
      <c r="Z19" s="26">
        <f t="shared" ref="Z19:Z20" si="13">H19+Q19</f>
        <v>35848.17</v>
      </c>
      <c r="AA19" s="26">
        <f t="shared" ref="AA19:AB20" si="14">I19+R19</f>
        <v>41.5</v>
      </c>
      <c r="AB19" s="26">
        <v>0</v>
      </c>
      <c r="AC19" s="26">
        <v>0</v>
      </c>
      <c r="AD19" s="26">
        <f t="shared" ref="AD19:AD20" si="15">L19+U19</f>
        <v>0</v>
      </c>
      <c r="AE19" s="26">
        <f t="shared" si="6"/>
        <v>60018.81</v>
      </c>
      <c r="AF19" s="1">
        <f t="shared" si="0"/>
        <v>8</v>
      </c>
    </row>
    <row r="20" spans="1:57" s="19" customFormat="1" ht="15.75" x14ac:dyDescent="0.2">
      <c r="A20" s="12" t="s">
        <v>26</v>
      </c>
      <c r="B20" s="23" t="s">
        <v>27</v>
      </c>
      <c r="C20" s="27"/>
      <c r="D20" s="26"/>
      <c r="E20" s="26"/>
      <c r="F20" s="26"/>
      <c r="G20" s="26"/>
      <c r="H20" s="26"/>
      <c r="I20" s="26"/>
      <c r="J20" s="26"/>
      <c r="K20" s="26"/>
      <c r="L20" s="26"/>
      <c r="M20" s="26">
        <f>SUM(E20:L20)</f>
        <v>0</v>
      </c>
      <c r="N20" s="26"/>
      <c r="O20" s="26">
        <v>0.3</v>
      </c>
      <c r="P20" s="26">
        <v>0.4</v>
      </c>
      <c r="Q20" s="26">
        <v>0.4</v>
      </c>
      <c r="R20" s="26">
        <f>0.3</f>
        <v>0.3</v>
      </c>
      <c r="S20" s="26">
        <v>0.3</v>
      </c>
      <c r="T20" s="26">
        <v>0.3</v>
      </c>
      <c r="U20" s="26">
        <v>0</v>
      </c>
      <c r="V20" s="26">
        <f t="shared" si="9"/>
        <v>2</v>
      </c>
      <c r="W20" s="26">
        <f t="shared" si="10"/>
        <v>0</v>
      </c>
      <c r="X20" s="26">
        <f t="shared" si="11"/>
        <v>0.3</v>
      </c>
      <c r="Y20" s="26">
        <f t="shared" si="12"/>
        <v>0.4</v>
      </c>
      <c r="Z20" s="26">
        <f t="shared" si="13"/>
        <v>0.4</v>
      </c>
      <c r="AA20" s="26">
        <f t="shared" si="14"/>
        <v>0.3</v>
      </c>
      <c r="AB20" s="26">
        <f t="shared" si="14"/>
        <v>0.3</v>
      </c>
      <c r="AC20" s="26">
        <v>0.3</v>
      </c>
      <c r="AD20" s="26">
        <f t="shared" si="15"/>
        <v>0</v>
      </c>
      <c r="AE20" s="26">
        <f t="shared" si="6"/>
        <v>2</v>
      </c>
      <c r="AF20" s="1">
        <f t="shared" si="0"/>
        <v>8</v>
      </c>
    </row>
    <row r="21" spans="1:57" s="29" customFormat="1" ht="18" x14ac:dyDescent="0.2">
      <c r="A21" s="12" t="s">
        <v>28</v>
      </c>
      <c r="B21" s="71" t="s">
        <v>29</v>
      </c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  <c r="AD21" s="72"/>
      <c r="AE21" s="72"/>
      <c r="AF21" s="1">
        <f t="shared" si="0"/>
        <v>26</v>
      </c>
    </row>
    <row r="22" spans="1:57" s="19" customFormat="1" ht="15.75" x14ac:dyDescent="0.2">
      <c r="A22" s="12"/>
      <c r="B22" s="13"/>
      <c r="C22" s="21"/>
      <c r="D22" s="16"/>
      <c r="E22" s="17">
        <f t="shared" ref="E22:W22" si="16">SUM(E23:E30)</f>
        <v>45000</v>
      </c>
      <c r="F22" s="17">
        <f t="shared" si="16"/>
        <v>5433.2</v>
      </c>
      <c r="G22" s="17">
        <f t="shared" si="16"/>
        <v>18855.3</v>
      </c>
      <c r="H22" s="17">
        <f t="shared" si="16"/>
        <v>0</v>
      </c>
      <c r="I22" s="17">
        <f t="shared" si="16"/>
        <v>0</v>
      </c>
      <c r="J22" s="17">
        <v>0</v>
      </c>
      <c r="K22" s="17">
        <v>0</v>
      </c>
      <c r="L22" s="17">
        <f t="shared" si="16"/>
        <v>0</v>
      </c>
      <c r="M22" s="17">
        <f t="shared" si="16"/>
        <v>69288.5</v>
      </c>
      <c r="N22" s="17">
        <f>SUM(N23:N30)</f>
        <v>8098</v>
      </c>
      <c r="O22" s="17">
        <f t="shared" si="16"/>
        <v>756.3</v>
      </c>
      <c r="P22" s="17">
        <f t="shared" si="16"/>
        <v>7353.2000000000007</v>
      </c>
      <c r="Q22" s="17">
        <f t="shared" si="16"/>
        <v>1388.4</v>
      </c>
      <c r="R22" s="17">
        <f t="shared" si="16"/>
        <v>1880</v>
      </c>
      <c r="S22" s="17">
        <f>SUM(S23:S30)</f>
        <v>10285.200000000001</v>
      </c>
      <c r="T22" s="17">
        <f>SUM(T23:T30)</f>
        <v>443.1</v>
      </c>
      <c r="U22" s="17">
        <f t="shared" si="16"/>
        <v>0</v>
      </c>
      <c r="V22" s="17">
        <f>SUM(V23:V30)</f>
        <v>30204.2</v>
      </c>
      <c r="W22" s="17">
        <f t="shared" si="16"/>
        <v>53098</v>
      </c>
      <c r="X22" s="17">
        <f t="shared" ref="X22:AD22" si="17">SUM(X23:X28)</f>
        <v>6189.5</v>
      </c>
      <c r="Y22" s="17">
        <f t="shared" si="17"/>
        <v>26208.5</v>
      </c>
      <c r="Z22" s="17">
        <f t="shared" si="17"/>
        <v>1388.4</v>
      </c>
      <c r="AA22" s="17">
        <f t="shared" si="17"/>
        <v>1880</v>
      </c>
      <c r="AB22" s="17">
        <f t="shared" si="17"/>
        <v>10285.200000000001</v>
      </c>
      <c r="AC22" s="17">
        <f t="shared" si="17"/>
        <v>443.1</v>
      </c>
      <c r="AD22" s="17">
        <f t="shared" si="17"/>
        <v>0</v>
      </c>
      <c r="AE22" s="17">
        <f t="shared" si="6"/>
        <v>99492.7</v>
      </c>
      <c r="AF22" s="1">
        <f t="shared" si="0"/>
        <v>0</v>
      </c>
    </row>
    <row r="23" spans="1:57" s="19" customFormat="1" ht="60" x14ac:dyDescent="0.2">
      <c r="A23" s="12" t="s">
        <v>30</v>
      </c>
      <c r="B23" s="23" t="s">
        <v>31</v>
      </c>
      <c r="C23" s="27" t="s">
        <v>19</v>
      </c>
      <c r="D23" s="26">
        <v>207932.17</v>
      </c>
      <c r="E23" s="26"/>
      <c r="F23" s="26"/>
      <c r="G23" s="26">
        <v>12732.9</v>
      </c>
      <c r="H23" s="26">
        <v>0</v>
      </c>
      <c r="I23" s="26"/>
      <c r="J23" s="26"/>
      <c r="K23" s="26"/>
      <c r="L23" s="26"/>
      <c r="M23" s="26">
        <f>SUM(E23:L23)</f>
        <v>12732.9</v>
      </c>
      <c r="N23" s="25">
        <v>105.1</v>
      </c>
      <c r="O23" s="25">
        <v>267.5</v>
      </c>
      <c r="P23" s="25">
        <v>5447.3</v>
      </c>
      <c r="Q23" s="25">
        <v>326.89999999999998</v>
      </c>
      <c r="R23" s="25">
        <v>958.5</v>
      </c>
      <c r="S23" s="25"/>
      <c r="T23" s="25"/>
      <c r="U23" s="25"/>
      <c r="V23" s="26">
        <f>SUM(N23:U23)</f>
        <v>7105.3</v>
      </c>
      <c r="W23" s="26">
        <f>E23+N23</f>
        <v>105.1</v>
      </c>
      <c r="X23" s="26">
        <f>F23+O23</f>
        <v>267.5</v>
      </c>
      <c r="Y23" s="26">
        <f>G23+P23</f>
        <v>18180.2</v>
      </c>
      <c r="Z23" s="26">
        <f>H23+Q23</f>
        <v>326.89999999999998</v>
      </c>
      <c r="AA23" s="26">
        <f>I23+R23</f>
        <v>958.5</v>
      </c>
      <c r="AB23" s="26"/>
      <c r="AC23" s="26">
        <v>0</v>
      </c>
      <c r="AD23" s="26">
        <f>L23+U23</f>
        <v>0</v>
      </c>
      <c r="AE23" s="26">
        <f t="shared" si="6"/>
        <v>19838.2</v>
      </c>
      <c r="AF23" s="1">
        <f t="shared" si="0"/>
        <v>9</v>
      </c>
    </row>
    <row r="24" spans="1:57" s="19" customFormat="1" ht="45" x14ac:dyDescent="0.2">
      <c r="A24" s="12" t="s">
        <v>32</v>
      </c>
      <c r="B24" s="23" t="s">
        <v>33</v>
      </c>
      <c r="C24" s="27" t="s">
        <v>34</v>
      </c>
      <c r="D24" s="26">
        <v>305214.09999999998</v>
      </c>
      <c r="E24" s="26"/>
      <c r="F24" s="26"/>
      <c r="G24" s="26"/>
      <c r="H24" s="26"/>
      <c r="I24" s="26"/>
      <c r="J24" s="26"/>
      <c r="K24" s="26"/>
      <c r="L24" s="26"/>
      <c r="M24" s="26"/>
      <c r="N24" s="25"/>
      <c r="O24" s="25"/>
      <c r="P24" s="25"/>
      <c r="Q24" s="25"/>
      <c r="R24" s="25"/>
      <c r="S24" s="25"/>
      <c r="T24" s="25"/>
      <c r="U24" s="25"/>
      <c r="V24" s="26"/>
      <c r="W24" s="26"/>
      <c r="X24" s="26"/>
      <c r="Y24" s="26"/>
      <c r="Z24" s="26"/>
      <c r="AA24" s="26"/>
      <c r="AB24" s="26"/>
      <c r="AC24" s="26"/>
      <c r="AD24" s="26"/>
      <c r="AE24" s="26">
        <f t="shared" si="6"/>
        <v>0</v>
      </c>
      <c r="AF24" s="1">
        <f t="shared" si="0"/>
        <v>25</v>
      </c>
    </row>
    <row r="25" spans="1:57" s="19" customFormat="1" ht="69.75" customHeight="1" x14ac:dyDescent="0.2">
      <c r="A25" s="12" t="s">
        <v>35</v>
      </c>
      <c r="B25" s="23" t="s">
        <v>36</v>
      </c>
      <c r="C25" s="27" t="s">
        <v>34</v>
      </c>
      <c r="D25" s="26">
        <v>113578.47</v>
      </c>
      <c r="E25" s="26">
        <v>45000</v>
      </c>
      <c r="F25" s="26">
        <v>5433.2</v>
      </c>
      <c r="G25" s="26">
        <v>6122.4</v>
      </c>
      <c r="H25" s="26">
        <v>0</v>
      </c>
      <c r="I25" s="26"/>
      <c r="J25" s="26"/>
      <c r="K25" s="26"/>
      <c r="L25" s="26"/>
      <c r="M25" s="26">
        <f t="shared" ref="M25:M30" si="18">SUM(E25:L25)</f>
        <v>56555.6</v>
      </c>
      <c r="N25" s="26">
        <v>3752.1</v>
      </c>
      <c r="O25" s="26">
        <v>488.8</v>
      </c>
      <c r="P25" s="26">
        <v>1685.4</v>
      </c>
      <c r="Q25" s="26">
        <v>553.9</v>
      </c>
      <c r="R25" s="26">
        <v>478.4</v>
      </c>
      <c r="S25" s="26"/>
      <c r="T25" s="26"/>
      <c r="U25" s="26"/>
      <c r="V25" s="26">
        <f t="shared" ref="V25:V26" si="19">SUM(N25:U25)</f>
        <v>6958.5999999999985</v>
      </c>
      <c r="W25" s="26">
        <f t="shared" ref="W25:AD29" si="20">E25+N25</f>
        <v>48752.1</v>
      </c>
      <c r="X25" s="26">
        <f t="shared" si="20"/>
        <v>5922</v>
      </c>
      <c r="Y25" s="26">
        <f t="shared" si="20"/>
        <v>7807.7999999999993</v>
      </c>
      <c r="Z25" s="26">
        <f t="shared" si="20"/>
        <v>553.9</v>
      </c>
      <c r="AA25" s="26">
        <f t="shared" si="20"/>
        <v>478.4</v>
      </c>
      <c r="AB25" s="26">
        <f t="shared" si="20"/>
        <v>0</v>
      </c>
      <c r="AC25" s="26">
        <f t="shared" si="20"/>
        <v>0</v>
      </c>
      <c r="AD25" s="26">
        <f t="shared" si="20"/>
        <v>0</v>
      </c>
      <c r="AE25" s="26">
        <f t="shared" si="6"/>
        <v>63514.2</v>
      </c>
      <c r="AF25" s="1">
        <f t="shared" si="0"/>
        <v>7</v>
      </c>
    </row>
    <row r="26" spans="1:57" s="19" customFormat="1" ht="69.75" customHeight="1" x14ac:dyDescent="0.2">
      <c r="A26" s="30" t="s">
        <v>37</v>
      </c>
      <c r="B26" s="31" t="s">
        <v>38</v>
      </c>
      <c r="C26" s="32" t="s">
        <v>39</v>
      </c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>
        <v>9842.1</v>
      </c>
      <c r="T26" s="25"/>
      <c r="U26" s="25"/>
      <c r="V26" s="26">
        <f t="shared" si="19"/>
        <v>9842.1</v>
      </c>
      <c r="W26" s="26">
        <f t="shared" si="20"/>
        <v>0</v>
      </c>
      <c r="X26" s="26">
        <f t="shared" si="20"/>
        <v>0</v>
      </c>
      <c r="Y26" s="26">
        <f t="shared" si="20"/>
        <v>0</v>
      </c>
      <c r="Z26" s="26">
        <f t="shared" si="20"/>
        <v>0</v>
      </c>
      <c r="AA26" s="26">
        <f t="shared" si="20"/>
        <v>0</v>
      </c>
      <c r="AB26" s="26">
        <f t="shared" si="20"/>
        <v>9842.1</v>
      </c>
      <c r="AC26" s="26">
        <f t="shared" si="20"/>
        <v>0</v>
      </c>
      <c r="AD26" s="26">
        <f t="shared" si="20"/>
        <v>0</v>
      </c>
      <c r="AE26" s="26">
        <f t="shared" si="6"/>
        <v>9842.1</v>
      </c>
      <c r="AF26" s="1"/>
    </row>
    <row r="27" spans="1:57" s="19" customFormat="1" ht="44.25" customHeight="1" x14ac:dyDescent="0.2">
      <c r="A27" s="30" t="s">
        <v>40</v>
      </c>
      <c r="B27" s="33" t="s">
        <v>27</v>
      </c>
      <c r="C27" s="32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>
        <v>220.5</v>
      </c>
      <c r="Q27" s="25">
        <v>507.6</v>
      </c>
      <c r="R27" s="25">
        <v>443.1</v>
      </c>
      <c r="S27" s="25">
        <v>443.1</v>
      </c>
      <c r="T27" s="25">
        <v>443.1</v>
      </c>
      <c r="U27" s="25"/>
      <c r="V27" s="25">
        <f>P27+Q27+R27+S27+T27</f>
        <v>2057.4</v>
      </c>
      <c r="W27" s="26"/>
      <c r="X27" s="25"/>
      <c r="Y27" s="25">
        <f>P27</f>
        <v>220.5</v>
      </c>
      <c r="Z27" s="25">
        <f t="shared" ref="Z27:AD27" si="21">Q27</f>
        <v>507.6</v>
      </c>
      <c r="AA27" s="25">
        <f t="shared" si="21"/>
        <v>443.1</v>
      </c>
      <c r="AB27" s="25">
        <f t="shared" si="21"/>
        <v>443.1</v>
      </c>
      <c r="AC27" s="25">
        <f t="shared" si="21"/>
        <v>443.1</v>
      </c>
      <c r="AD27" s="25">
        <f t="shared" si="21"/>
        <v>0</v>
      </c>
      <c r="AE27" s="26">
        <f t="shared" si="6"/>
        <v>2057.4</v>
      </c>
      <c r="AF27" s="1">
        <f t="shared" si="0"/>
        <v>13</v>
      </c>
    </row>
    <row r="28" spans="1:57" s="19" customFormat="1" ht="36" customHeight="1" x14ac:dyDescent="0.2">
      <c r="A28" s="30" t="s">
        <v>41</v>
      </c>
      <c r="B28" s="31" t="s">
        <v>42</v>
      </c>
      <c r="C28" s="32" t="s">
        <v>43</v>
      </c>
      <c r="D28" s="25">
        <v>3200</v>
      </c>
      <c r="E28" s="25"/>
      <c r="F28" s="25"/>
      <c r="G28" s="25"/>
      <c r="H28" s="25"/>
      <c r="I28" s="25"/>
      <c r="J28" s="25"/>
      <c r="K28" s="25"/>
      <c r="L28" s="25"/>
      <c r="M28" s="25">
        <f t="shared" si="18"/>
        <v>0</v>
      </c>
      <c r="N28" s="25">
        <v>0</v>
      </c>
      <c r="O28" s="25"/>
      <c r="P28" s="25"/>
      <c r="Q28" s="25"/>
      <c r="R28" s="25"/>
      <c r="S28" s="25"/>
      <c r="T28" s="25"/>
      <c r="U28" s="25"/>
      <c r="V28" s="25">
        <f t="shared" ref="V28:V30" si="22">SUM(N28:U28)</f>
        <v>0</v>
      </c>
      <c r="W28" s="26">
        <f t="shared" si="20"/>
        <v>0</v>
      </c>
      <c r="X28" s="25">
        <f>F28+O28</f>
        <v>0</v>
      </c>
      <c r="Y28" s="25">
        <f>G28+P28</f>
        <v>0</v>
      </c>
      <c r="Z28" s="25">
        <f>H28+Q28</f>
        <v>0</v>
      </c>
      <c r="AA28" s="25">
        <f>I28+R28</f>
        <v>0</v>
      </c>
      <c r="AB28" s="25">
        <v>0</v>
      </c>
      <c r="AC28" s="25">
        <v>0</v>
      </c>
      <c r="AD28" s="25">
        <f>L28+U28</f>
        <v>0</v>
      </c>
      <c r="AE28" s="26">
        <f t="shared" si="6"/>
        <v>0</v>
      </c>
      <c r="AF28" s="1">
        <f t="shared" si="0"/>
        <v>14</v>
      </c>
    </row>
    <row r="29" spans="1:57" s="34" customFormat="1" ht="44.25" customHeight="1" x14ac:dyDescent="0.2">
      <c r="A29" s="35" t="s">
        <v>44</v>
      </c>
      <c r="B29" s="31" t="s">
        <v>45</v>
      </c>
      <c r="C29" s="27">
        <v>2020</v>
      </c>
      <c r="D29" s="25">
        <v>2738.4</v>
      </c>
      <c r="E29" s="25"/>
      <c r="F29" s="25"/>
      <c r="G29" s="25"/>
      <c r="H29" s="25"/>
      <c r="I29" s="25"/>
      <c r="J29" s="25"/>
      <c r="K29" s="25"/>
      <c r="L29" s="25"/>
      <c r="M29" s="25">
        <f t="shared" si="18"/>
        <v>0</v>
      </c>
      <c r="N29" s="25">
        <v>2722</v>
      </c>
      <c r="O29" s="25"/>
      <c r="P29" s="25"/>
      <c r="Q29" s="25"/>
      <c r="R29" s="25"/>
      <c r="S29" s="25"/>
      <c r="T29" s="25"/>
      <c r="U29" s="25"/>
      <c r="V29" s="25">
        <f t="shared" si="22"/>
        <v>2722</v>
      </c>
      <c r="W29" s="26">
        <f t="shared" si="20"/>
        <v>2722</v>
      </c>
      <c r="X29" s="25"/>
      <c r="Y29" s="25"/>
      <c r="Z29" s="25"/>
      <c r="AA29" s="25"/>
      <c r="AB29" s="25"/>
      <c r="AC29" s="25"/>
      <c r="AD29" s="25"/>
      <c r="AE29" s="26">
        <f t="shared" si="6"/>
        <v>2722</v>
      </c>
      <c r="AF29" s="1">
        <f t="shared" si="0"/>
        <v>21</v>
      </c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</row>
    <row r="30" spans="1:57" s="34" customFormat="1" ht="35.25" customHeight="1" x14ac:dyDescent="0.2">
      <c r="A30" s="36" t="s">
        <v>46</v>
      </c>
      <c r="B30" s="31" t="s">
        <v>47</v>
      </c>
      <c r="C30" s="32">
        <v>2020</v>
      </c>
      <c r="D30" s="25">
        <v>1518.8</v>
      </c>
      <c r="E30" s="25"/>
      <c r="F30" s="25"/>
      <c r="G30" s="25"/>
      <c r="H30" s="25"/>
      <c r="I30" s="25"/>
      <c r="J30" s="25"/>
      <c r="K30" s="25"/>
      <c r="L30" s="25"/>
      <c r="M30" s="25">
        <f t="shared" si="18"/>
        <v>0</v>
      </c>
      <c r="N30" s="25">
        <v>1518.8</v>
      </c>
      <c r="O30" s="25"/>
      <c r="P30" s="25"/>
      <c r="Q30" s="25"/>
      <c r="R30" s="25"/>
      <c r="S30" s="25"/>
      <c r="T30" s="25"/>
      <c r="U30" s="25"/>
      <c r="V30" s="25">
        <f t="shared" si="22"/>
        <v>1518.8</v>
      </c>
      <c r="W30" s="25">
        <v>1518.8</v>
      </c>
      <c r="X30" s="25"/>
      <c r="Y30" s="25"/>
      <c r="Z30" s="25"/>
      <c r="AA30" s="25"/>
      <c r="AB30" s="25"/>
      <c r="AC30" s="25"/>
      <c r="AD30" s="25"/>
      <c r="AE30" s="25">
        <f t="shared" si="6"/>
        <v>1518.8</v>
      </c>
      <c r="AF30" s="1">
        <f t="shared" si="0"/>
        <v>21</v>
      </c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</row>
    <row r="31" spans="1:57" s="29" customFormat="1" ht="15.75" x14ac:dyDescent="0.2">
      <c r="A31" s="37"/>
      <c r="B31" s="67" t="s">
        <v>48</v>
      </c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9"/>
      <c r="AF31" s="1">
        <f t="shared" si="0"/>
        <v>26</v>
      </c>
    </row>
    <row r="32" spans="1:57" s="19" customFormat="1" ht="15.75" x14ac:dyDescent="0.2">
      <c r="A32" s="12"/>
      <c r="B32" s="13"/>
      <c r="C32" s="21"/>
      <c r="D32" s="38"/>
      <c r="E32" s="17">
        <f>E34+E50+E53+E60+E64</f>
        <v>145589.30000000002</v>
      </c>
      <c r="F32" s="17">
        <f>F34+F50+F53+F60+F64</f>
        <v>140953.5</v>
      </c>
      <c r="G32" s="17">
        <f>G34+G50+G53+G60+G64</f>
        <v>41314.1</v>
      </c>
      <c r="H32" s="17">
        <f>H34+H50+H53+H60+H64</f>
        <v>0</v>
      </c>
      <c r="I32" s="17">
        <f>I34+I50+I53+I60+I64</f>
        <v>0</v>
      </c>
      <c r="J32" s="17">
        <f t="shared" ref="J32:K32" si="23">J34+J50+J53+J60+J64</f>
        <v>0</v>
      </c>
      <c r="K32" s="17">
        <f t="shared" si="23"/>
        <v>0</v>
      </c>
      <c r="L32" s="17">
        <f t="shared" ref="L32:U32" si="24">L34+L50+L53+L60+L64</f>
        <v>0</v>
      </c>
      <c r="M32" s="17">
        <f t="shared" si="24"/>
        <v>327856.89999999997</v>
      </c>
      <c r="N32" s="17">
        <f t="shared" si="24"/>
        <v>4418.3999999999996</v>
      </c>
      <c r="O32" s="17">
        <f t="shared" si="24"/>
        <v>4405.3999999999996</v>
      </c>
      <c r="P32" s="17">
        <f t="shared" si="24"/>
        <v>2793.7000000000003</v>
      </c>
      <c r="Q32" s="17">
        <f t="shared" si="24"/>
        <v>2089.1000000000004</v>
      </c>
      <c r="R32" s="17">
        <f t="shared" si="24"/>
        <v>1040.4000000000001</v>
      </c>
      <c r="S32" s="17">
        <f t="shared" si="24"/>
        <v>29.6</v>
      </c>
      <c r="T32" s="17">
        <f t="shared" si="24"/>
        <v>29.6</v>
      </c>
      <c r="U32" s="17">
        <f t="shared" si="24"/>
        <v>0</v>
      </c>
      <c r="V32" s="17">
        <f>V34+V50+V53+V60+V64</f>
        <v>14806.2</v>
      </c>
      <c r="W32" s="17">
        <f t="shared" ref="W32:AD32" si="25">W34+W50+W53+W60+W64</f>
        <v>150007.70000000001</v>
      </c>
      <c r="X32" s="17">
        <f t="shared" si="25"/>
        <v>145358.9</v>
      </c>
      <c r="Y32" s="17">
        <f t="shared" si="25"/>
        <v>44107.8</v>
      </c>
      <c r="Z32" s="17">
        <f t="shared" si="25"/>
        <v>2089.1000000000004</v>
      </c>
      <c r="AA32" s="17">
        <f t="shared" si="25"/>
        <v>1040.4000000000001</v>
      </c>
      <c r="AB32" s="17">
        <f t="shared" si="25"/>
        <v>29.6</v>
      </c>
      <c r="AC32" s="17">
        <f t="shared" si="25"/>
        <v>29.6</v>
      </c>
      <c r="AD32" s="17">
        <f t="shared" si="25"/>
        <v>0</v>
      </c>
      <c r="AE32" s="17">
        <f>AE34+AE50+AE53+AE60+AE64</f>
        <v>342663.10000000003</v>
      </c>
      <c r="AF32" s="1">
        <f t="shared" si="0"/>
        <v>0</v>
      </c>
    </row>
    <row r="33" spans="1:32" s="19" customFormat="1" ht="15.75" x14ac:dyDescent="0.2">
      <c r="A33" s="12" t="s">
        <v>49</v>
      </c>
      <c r="B33" s="70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4"/>
      <c r="AF33" s="1">
        <f t="shared" si="0"/>
        <v>26</v>
      </c>
    </row>
    <row r="34" spans="1:32" s="19" customFormat="1" ht="15.75" x14ac:dyDescent="0.2">
      <c r="A34" s="12"/>
      <c r="B34" s="20"/>
      <c r="C34" s="21"/>
      <c r="D34" s="38"/>
      <c r="E34" s="17">
        <f t="shared" ref="E34:N34" si="26">SUM(E35:E42)</f>
        <v>0</v>
      </c>
      <c r="F34" s="17">
        <f t="shared" si="26"/>
        <v>0</v>
      </c>
      <c r="G34" s="17">
        <f t="shared" si="26"/>
        <v>0</v>
      </c>
      <c r="H34" s="17">
        <f t="shared" si="26"/>
        <v>0</v>
      </c>
      <c r="I34" s="17">
        <f t="shared" si="26"/>
        <v>0</v>
      </c>
      <c r="J34" s="17">
        <f t="shared" si="26"/>
        <v>0</v>
      </c>
      <c r="K34" s="17">
        <f t="shared" si="26"/>
        <v>0</v>
      </c>
      <c r="L34" s="17">
        <f t="shared" si="26"/>
        <v>0</v>
      </c>
      <c r="M34" s="17">
        <f t="shared" si="26"/>
        <v>0</v>
      </c>
      <c r="N34" s="17">
        <f t="shared" si="26"/>
        <v>715.1</v>
      </c>
      <c r="O34" s="17">
        <f>SUM(O35:O48)</f>
        <v>0</v>
      </c>
      <c r="P34" s="17">
        <f>SUM(P35:P48)</f>
        <v>0</v>
      </c>
      <c r="Q34" s="17">
        <f>SUM(Q35:Q48)</f>
        <v>1182.4000000000001</v>
      </c>
      <c r="R34" s="17">
        <f>SUM(R35:R48)</f>
        <v>414.4</v>
      </c>
      <c r="S34" s="17">
        <v>0</v>
      </c>
      <c r="T34" s="17">
        <v>0</v>
      </c>
      <c r="U34" s="17">
        <f>SUM(U35:U48)</f>
        <v>0</v>
      </c>
      <c r="V34" s="17">
        <f>SUM(V35:V48)</f>
        <v>2311.9</v>
      </c>
      <c r="W34" s="17">
        <f>SUM(W35:W45)</f>
        <v>715.1</v>
      </c>
      <c r="X34" s="17">
        <f>SUM(X35:X48)</f>
        <v>0</v>
      </c>
      <c r="Y34" s="17">
        <f>SUM(Y35:Y48)</f>
        <v>0</v>
      </c>
      <c r="Z34" s="17">
        <f>SUM(Z35:Z48)</f>
        <v>1182.4000000000001</v>
      </c>
      <c r="AA34" s="17">
        <f>SUM(AA35:AA48)</f>
        <v>414.4</v>
      </c>
      <c r="AB34" s="17">
        <v>0</v>
      </c>
      <c r="AC34" s="17">
        <v>0</v>
      </c>
      <c r="AD34" s="17">
        <f>SUM(AD35:AD48)</f>
        <v>0</v>
      </c>
      <c r="AE34" s="17">
        <f t="shared" ref="AE34:AE48" si="27">SUM(W34:AD34)</f>
        <v>2311.9</v>
      </c>
      <c r="AF34" s="1">
        <f t="shared" si="0"/>
        <v>0</v>
      </c>
    </row>
    <row r="35" spans="1:32" s="19" customFormat="1" ht="45" x14ac:dyDescent="0.2">
      <c r="A35" s="12" t="s">
        <v>50</v>
      </c>
      <c r="B35" s="23" t="s">
        <v>51</v>
      </c>
      <c r="C35" s="27" t="s">
        <v>25</v>
      </c>
      <c r="D35" s="26">
        <v>300</v>
      </c>
      <c r="E35" s="26"/>
      <c r="F35" s="26"/>
      <c r="G35" s="26"/>
      <c r="H35" s="26"/>
      <c r="I35" s="26"/>
      <c r="J35" s="26"/>
      <c r="K35" s="26"/>
      <c r="L35" s="26"/>
      <c r="M35" s="26">
        <f t="shared" ref="M35:M48" si="28">SUM(E35:L35)</f>
        <v>0</v>
      </c>
      <c r="N35" s="26"/>
      <c r="O35" s="26">
        <v>0</v>
      </c>
      <c r="P35" s="39"/>
      <c r="Q35" s="17"/>
      <c r="R35" s="17"/>
      <c r="S35" s="17"/>
      <c r="T35" s="17"/>
      <c r="U35" s="17"/>
      <c r="V35" s="26">
        <f t="shared" ref="V35:V48" si="29">SUM(N35:U35)</f>
        <v>0</v>
      </c>
      <c r="W35" s="26">
        <f t="shared" ref="W35:AA48" si="30">E35+N35</f>
        <v>0</v>
      </c>
      <c r="X35" s="26">
        <f t="shared" ref="X35:X45" si="31">F35+O35</f>
        <v>0</v>
      </c>
      <c r="Y35" s="26">
        <f t="shared" ref="Y35:Y48" si="32">G35+P35</f>
        <v>0</v>
      </c>
      <c r="Z35" s="26">
        <f t="shared" ref="Z35:Z48" si="33">H35+Q35</f>
        <v>0</v>
      </c>
      <c r="AA35" s="26">
        <f t="shared" ref="AA35:AA48" si="34">I35+R35</f>
        <v>0</v>
      </c>
      <c r="AB35" s="26">
        <v>0</v>
      </c>
      <c r="AC35" s="26">
        <v>0</v>
      </c>
      <c r="AD35" s="26">
        <f t="shared" ref="AD35:AD48" si="35">L35+U35</f>
        <v>0</v>
      </c>
      <c r="AE35" s="26">
        <f t="shared" si="27"/>
        <v>0</v>
      </c>
      <c r="AF35" s="1">
        <f t="shared" si="0"/>
        <v>14</v>
      </c>
    </row>
    <row r="36" spans="1:32" s="19" customFormat="1" ht="45" x14ac:dyDescent="0.2">
      <c r="A36" s="12" t="s">
        <v>52</v>
      </c>
      <c r="B36" s="23" t="s">
        <v>53</v>
      </c>
      <c r="C36" s="27">
        <v>2021</v>
      </c>
      <c r="D36" s="26">
        <v>500</v>
      </c>
      <c r="E36" s="26"/>
      <c r="F36" s="26"/>
      <c r="G36" s="26"/>
      <c r="H36" s="26"/>
      <c r="I36" s="26"/>
      <c r="J36" s="26"/>
      <c r="K36" s="26"/>
      <c r="L36" s="26"/>
      <c r="M36" s="26">
        <f t="shared" si="28"/>
        <v>0</v>
      </c>
      <c r="N36" s="26"/>
      <c r="O36" s="26"/>
      <c r="P36" s="17"/>
      <c r="Q36" s="17"/>
      <c r="R36" s="17"/>
      <c r="S36" s="17"/>
      <c r="T36" s="17"/>
      <c r="U36" s="17"/>
      <c r="V36" s="26">
        <f t="shared" si="29"/>
        <v>0</v>
      </c>
      <c r="W36" s="26">
        <f t="shared" si="30"/>
        <v>0</v>
      </c>
      <c r="X36" s="26">
        <f t="shared" si="31"/>
        <v>0</v>
      </c>
      <c r="Y36" s="26">
        <f t="shared" si="32"/>
        <v>0</v>
      </c>
      <c r="Z36" s="26">
        <f t="shared" si="33"/>
        <v>0</v>
      </c>
      <c r="AA36" s="26">
        <f t="shared" si="34"/>
        <v>0</v>
      </c>
      <c r="AB36" s="26">
        <v>0</v>
      </c>
      <c r="AC36" s="26">
        <v>0</v>
      </c>
      <c r="AD36" s="26">
        <f t="shared" si="35"/>
        <v>0</v>
      </c>
      <c r="AE36" s="26">
        <f t="shared" si="27"/>
        <v>0</v>
      </c>
      <c r="AF36" s="1">
        <f t="shared" si="0"/>
        <v>15</v>
      </c>
    </row>
    <row r="37" spans="1:32" s="19" customFormat="1" ht="45" x14ac:dyDescent="0.2">
      <c r="A37" s="12" t="s">
        <v>54</v>
      </c>
      <c r="B37" s="23" t="s">
        <v>55</v>
      </c>
      <c r="C37" s="27" t="s">
        <v>25</v>
      </c>
      <c r="D37" s="26">
        <v>1000</v>
      </c>
      <c r="E37" s="26"/>
      <c r="F37" s="26"/>
      <c r="G37" s="26"/>
      <c r="H37" s="26"/>
      <c r="I37" s="26"/>
      <c r="J37" s="26"/>
      <c r="K37" s="26"/>
      <c r="L37" s="26"/>
      <c r="M37" s="26">
        <f t="shared" si="28"/>
        <v>0</v>
      </c>
      <c r="N37" s="26">
        <v>715.1</v>
      </c>
      <c r="O37" s="26"/>
      <c r="P37" s="26"/>
      <c r="Q37" s="26"/>
      <c r="R37" s="26"/>
      <c r="S37" s="26"/>
      <c r="T37" s="26"/>
      <c r="U37" s="26"/>
      <c r="V37" s="26">
        <f t="shared" si="29"/>
        <v>715.1</v>
      </c>
      <c r="W37" s="26">
        <f t="shared" si="30"/>
        <v>715.1</v>
      </c>
      <c r="X37" s="26">
        <f t="shared" si="31"/>
        <v>0</v>
      </c>
      <c r="Y37" s="26">
        <f t="shared" si="32"/>
        <v>0</v>
      </c>
      <c r="Z37" s="26">
        <f t="shared" si="33"/>
        <v>0</v>
      </c>
      <c r="AA37" s="26">
        <f t="shared" si="34"/>
        <v>0</v>
      </c>
      <c r="AB37" s="26">
        <v>0</v>
      </c>
      <c r="AC37" s="26">
        <v>0</v>
      </c>
      <c r="AD37" s="26">
        <f t="shared" si="35"/>
        <v>0</v>
      </c>
      <c r="AE37" s="26">
        <f t="shared" si="27"/>
        <v>715.1</v>
      </c>
      <c r="AF37" s="1">
        <f t="shared" si="0"/>
        <v>14</v>
      </c>
    </row>
    <row r="38" spans="1:32" s="19" customFormat="1" ht="60" x14ac:dyDescent="0.2">
      <c r="A38" s="12" t="s">
        <v>56</v>
      </c>
      <c r="B38" s="23" t="s">
        <v>57</v>
      </c>
      <c r="C38" s="27">
        <v>2021</v>
      </c>
      <c r="D38" s="26">
        <v>250</v>
      </c>
      <c r="E38" s="26"/>
      <c r="F38" s="26"/>
      <c r="G38" s="26"/>
      <c r="H38" s="26"/>
      <c r="I38" s="26"/>
      <c r="J38" s="26"/>
      <c r="K38" s="26"/>
      <c r="L38" s="26"/>
      <c r="M38" s="26">
        <f t="shared" si="28"/>
        <v>0</v>
      </c>
      <c r="N38" s="26"/>
      <c r="O38" s="26"/>
      <c r="P38" s="26"/>
      <c r="Q38" s="26"/>
      <c r="R38" s="26"/>
      <c r="S38" s="26"/>
      <c r="T38" s="26"/>
      <c r="U38" s="26"/>
      <c r="V38" s="26">
        <f t="shared" si="29"/>
        <v>0</v>
      </c>
      <c r="W38" s="26">
        <f t="shared" si="30"/>
        <v>0</v>
      </c>
      <c r="X38" s="26">
        <f t="shared" si="31"/>
        <v>0</v>
      </c>
      <c r="Y38" s="26">
        <f t="shared" si="32"/>
        <v>0</v>
      </c>
      <c r="Z38" s="26">
        <f t="shared" si="33"/>
        <v>0</v>
      </c>
      <c r="AA38" s="26">
        <f t="shared" si="34"/>
        <v>0</v>
      </c>
      <c r="AB38" s="26">
        <v>0</v>
      </c>
      <c r="AC38" s="26">
        <v>0</v>
      </c>
      <c r="AD38" s="26">
        <f t="shared" si="35"/>
        <v>0</v>
      </c>
      <c r="AE38" s="26">
        <f t="shared" si="27"/>
        <v>0</v>
      </c>
      <c r="AF38" s="1">
        <f t="shared" si="0"/>
        <v>15</v>
      </c>
    </row>
    <row r="39" spans="1:32" s="19" customFormat="1" ht="60" x14ac:dyDescent="0.2">
      <c r="A39" s="12" t="s">
        <v>58</v>
      </c>
      <c r="B39" s="23" t="s">
        <v>59</v>
      </c>
      <c r="C39" s="27">
        <v>2021</v>
      </c>
      <c r="D39" s="26">
        <v>100</v>
      </c>
      <c r="E39" s="26"/>
      <c r="F39" s="26"/>
      <c r="G39" s="26"/>
      <c r="H39" s="26"/>
      <c r="I39" s="26"/>
      <c r="J39" s="26"/>
      <c r="K39" s="26"/>
      <c r="L39" s="26"/>
      <c r="M39" s="26">
        <f t="shared" si="28"/>
        <v>0</v>
      </c>
      <c r="N39" s="26"/>
      <c r="O39" s="26"/>
      <c r="P39" s="26"/>
      <c r="Q39" s="26"/>
      <c r="R39" s="26"/>
      <c r="S39" s="26"/>
      <c r="T39" s="26"/>
      <c r="U39" s="26"/>
      <c r="V39" s="26">
        <f t="shared" si="29"/>
        <v>0</v>
      </c>
      <c r="W39" s="26">
        <f t="shared" si="30"/>
        <v>0</v>
      </c>
      <c r="X39" s="26">
        <f t="shared" si="31"/>
        <v>0</v>
      </c>
      <c r="Y39" s="26">
        <f t="shared" si="32"/>
        <v>0</v>
      </c>
      <c r="Z39" s="26">
        <f t="shared" si="33"/>
        <v>0</v>
      </c>
      <c r="AA39" s="26">
        <f t="shared" si="34"/>
        <v>0</v>
      </c>
      <c r="AB39" s="26">
        <v>0</v>
      </c>
      <c r="AC39" s="26">
        <v>0</v>
      </c>
      <c r="AD39" s="26">
        <f t="shared" si="35"/>
        <v>0</v>
      </c>
      <c r="AE39" s="26">
        <f t="shared" si="27"/>
        <v>0</v>
      </c>
      <c r="AF39" s="1">
        <f t="shared" si="0"/>
        <v>15</v>
      </c>
    </row>
    <row r="40" spans="1:32" s="19" customFormat="1" ht="45" x14ac:dyDescent="0.2">
      <c r="A40" s="12" t="s">
        <v>60</v>
      </c>
      <c r="B40" s="23" t="s">
        <v>61</v>
      </c>
      <c r="C40" s="27">
        <v>2021</v>
      </c>
      <c r="D40" s="26">
        <v>150</v>
      </c>
      <c r="E40" s="26"/>
      <c r="F40" s="26"/>
      <c r="G40" s="26"/>
      <c r="H40" s="26"/>
      <c r="I40" s="26"/>
      <c r="J40" s="26"/>
      <c r="K40" s="26"/>
      <c r="L40" s="26"/>
      <c r="M40" s="26">
        <f t="shared" si="28"/>
        <v>0</v>
      </c>
      <c r="N40" s="26"/>
      <c r="O40" s="26"/>
      <c r="P40" s="26"/>
      <c r="Q40" s="26"/>
      <c r="R40" s="26"/>
      <c r="S40" s="26"/>
      <c r="T40" s="26"/>
      <c r="U40" s="26"/>
      <c r="V40" s="26">
        <f t="shared" si="29"/>
        <v>0</v>
      </c>
      <c r="W40" s="26">
        <f t="shared" si="30"/>
        <v>0</v>
      </c>
      <c r="X40" s="26">
        <f t="shared" si="31"/>
        <v>0</v>
      </c>
      <c r="Y40" s="26">
        <f t="shared" si="32"/>
        <v>0</v>
      </c>
      <c r="Z40" s="26">
        <f t="shared" si="33"/>
        <v>0</v>
      </c>
      <c r="AA40" s="26">
        <f t="shared" si="34"/>
        <v>0</v>
      </c>
      <c r="AB40" s="26">
        <v>0</v>
      </c>
      <c r="AC40" s="26">
        <v>0</v>
      </c>
      <c r="AD40" s="26">
        <f t="shared" si="35"/>
        <v>0</v>
      </c>
      <c r="AE40" s="26">
        <f t="shared" si="27"/>
        <v>0</v>
      </c>
      <c r="AF40" s="1">
        <f t="shared" si="0"/>
        <v>15</v>
      </c>
    </row>
    <row r="41" spans="1:32" s="19" customFormat="1" ht="45" x14ac:dyDescent="0.2">
      <c r="A41" s="12" t="s">
        <v>62</v>
      </c>
      <c r="B41" s="23" t="s">
        <v>63</v>
      </c>
      <c r="C41" s="27">
        <v>2022</v>
      </c>
      <c r="D41" s="26">
        <v>150</v>
      </c>
      <c r="E41" s="26"/>
      <c r="F41" s="26"/>
      <c r="G41" s="26"/>
      <c r="H41" s="26"/>
      <c r="I41" s="26"/>
      <c r="J41" s="26"/>
      <c r="K41" s="26"/>
      <c r="L41" s="26"/>
      <c r="M41" s="26">
        <f t="shared" si="28"/>
        <v>0</v>
      </c>
      <c r="N41" s="26"/>
      <c r="O41" s="40"/>
      <c r="P41" s="26"/>
      <c r="Q41" s="26"/>
      <c r="R41" s="26"/>
      <c r="S41" s="26"/>
      <c r="T41" s="26"/>
      <c r="U41" s="26"/>
      <c r="V41" s="26">
        <f t="shared" si="29"/>
        <v>0</v>
      </c>
      <c r="W41" s="26">
        <f t="shared" si="30"/>
        <v>0</v>
      </c>
      <c r="X41" s="26">
        <f t="shared" si="31"/>
        <v>0</v>
      </c>
      <c r="Y41" s="26">
        <f t="shared" si="32"/>
        <v>0</v>
      </c>
      <c r="Z41" s="26">
        <f t="shared" si="33"/>
        <v>0</v>
      </c>
      <c r="AA41" s="26">
        <f t="shared" si="34"/>
        <v>0</v>
      </c>
      <c r="AB41" s="26">
        <v>0</v>
      </c>
      <c r="AC41" s="26">
        <v>0</v>
      </c>
      <c r="AD41" s="26">
        <f t="shared" si="35"/>
        <v>0</v>
      </c>
      <c r="AE41" s="26">
        <f t="shared" si="27"/>
        <v>0</v>
      </c>
      <c r="AF41" s="1">
        <f t="shared" si="0"/>
        <v>15</v>
      </c>
    </row>
    <row r="42" spans="1:32" s="19" customFormat="1" ht="45" x14ac:dyDescent="0.2">
      <c r="A42" s="12" t="s">
        <v>64</v>
      </c>
      <c r="B42" s="23" t="s">
        <v>65</v>
      </c>
      <c r="C42" s="27">
        <v>2022</v>
      </c>
      <c r="D42" s="26">
        <v>500</v>
      </c>
      <c r="E42" s="26"/>
      <c r="F42" s="26"/>
      <c r="G42" s="26"/>
      <c r="H42" s="26"/>
      <c r="I42" s="26"/>
      <c r="J42" s="26"/>
      <c r="K42" s="26"/>
      <c r="L42" s="26"/>
      <c r="M42" s="26">
        <f t="shared" si="28"/>
        <v>0</v>
      </c>
      <c r="N42" s="26"/>
      <c r="O42" s="26"/>
      <c r="P42" s="26"/>
      <c r="Q42" s="26"/>
      <c r="R42" s="26"/>
      <c r="S42" s="26"/>
      <c r="T42" s="26"/>
      <c r="U42" s="26"/>
      <c r="V42" s="26">
        <f t="shared" si="29"/>
        <v>0</v>
      </c>
      <c r="W42" s="26">
        <f t="shared" si="30"/>
        <v>0</v>
      </c>
      <c r="X42" s="26">
        <f t="shared" si="31"/>
        <v>0</v>
      </c>
      <c r="Y42" s="26">
        <f t="shared" si="32"/>
        <v>0</v>
      </c>
      <c r="Z42" s="26">
        <f t="shared" si="33"/>
        <v>0</v>
      </c>
      <c r="AA42" s="26">
        <f t="shared" si="34"/>
        <v>0</v>
      </c>
      <c r="AB42" s="26">
        <v>0</v>
      </c>
      <c r="AC42" s="26">
        <v>0</v>
      </c>
      <c r="AD42" s="26">
        <f t="shared" si="35"/>
        <v>0</v>
      </c>
      <c r="AE42" s="26">
        <f t="shared" si="27"/>
        <v>0</v>
      </c>
      <c r="AF42" s="1">
        <f t="shared" si="0"/>
        <v>15</v>
      </c>
    </row>
    <row r="43" spans="1:32" s="19" customFormat="1" ht="45" x14ac:dyDescent="0.2">
      <c r="A43" s="12" t="s">
        <v>66</v>
      </c>
      <c r="B43" s="23" t="s">
        <v>67</v>
      </c>
      <c r="C43" s="27">
        <v>2023</v>
      </c>
      <c r="D43" s="26">
        <v>350</v>
      </c>
      <c r="E43" s="26"/>
      <c r="F43" s="26"/>
      <c r="G43" s="26"/>
      <c r="H43" s="26"/>
      <c r="I43" s="26"/>
      <c r="J43" s="26"/>
      <c r="K43" s="26"/>
      <c r="L43" s="26"/>
      <c r="M43" s="26">
        <f t="shared" si="28"/>
        <v>0</v>
      </c>
      <c r="N43" s="26"/>
      <c r="O43" s="26"/>
      <c r="P43" s="26"/>
      <c r="Q43" s="26"/>
      <c r="R43" s="26"/>
      <c r="S43" s="26"/>
      <c r="T43" s="26"/>
      <c r="U43" s="26"/>
      <c r="V43" s="26">
        <f t="shared" si="29"/>
        <v>0</v>
      </c>
      <c r="W43" s="26">
        <f t="shared" si="30"/>
        <v>0</v>
      </c>
      <c r="X43" s="26">
        <f t="shared" si="31"/>
        <v>0</v>
      </c>
      <c r="Y43" s="26">
        <f t="shared" si="32"/>
        <v>0</v>
      </c>
      <c r="Z43" s="26">
        <f t="shared" si="33"/>
        <v>0</v>
      </c>
      <c r="AA43" s="26">
        <f t="shared" si="34"/>
        <v>0</v>
      </c>
      <c r="AB43" s="26">
        <v>0</v>
      </c>
      <c r="AC43" s="26">
        <v>0</v>
      </c>
      <c r="AD43" s="26">
        <f t="shared" si="35"/>
        <v>0</v>
      </c>
      <c r="AE43" s="26">
        <f t="shared" si="27"/>
        <v>0</v>
      </c>
      <c r="AF43" s="1">
        <f t="shared" si="0"/>
        <v>15</v>
      </c>
    </row>
    <row r="44" spans="1:32" s="19" customFormat="1" ht="45" x14ac:dyDescent="0.2">
      <c r="A44" s="12" t="s">
        <v>68</v>
      </c>
      <c r="B44" s="23" t="s">
        <v>69</v>
      </c>
      <c r="C44" s="27">
        <v>2023</v>
      </c>
      <c r="D44" s="26">
        <v>250</v>
      </c>
      <c r="E44" s="26"/>
      <c r="F44" s="26"/>
      <c r="G44" s="26"/>
      <c r="H44" s="26"/>
      <c r="I44" s="26"/>
      <c r="J44" s="26"/>
      <c r="K44" s="26"/>
      <c r="L44" s="26"/>
      <c r="M44" s="26">
        <f t="shared" si="28"/>
        <v>0</v>
      </c>
      <c r="N44" s="26"/>
      <c r="O44" s="26"/>
      <c r="P44" s="26"/>
      <c r="Q44" s="26"/>
      <c r="R44" s="26"/>
      <c r="S44" s="26"/>
      <c r="T44" s="26"/>
      <c r="U44" s="26"/>
      <c r="V44" s="26">
        <f t="shared" si="29"/>
        <v>0</v>
      </c>
      <c r="W44" s="26">
        <f t="shared" si="30"/>
        <v>0</v>
      </c>
      <c r="X44" s="26">
        <f t="shared" si="31"/>
        <v>0</v>
      </c>
      <c r="Y44" s="26">
        <f t="shared" si="32"/>
        <v>0</v>
      </c>
      <c r="Z44" s="26">
        <f t="shared" si="33"/>
        <v>0</v>
      </c>
      <c r="AA44" s="26">
        <f t="shared" si="34"/>
        <v>0</v>
      </c>
      <c r="AB44" s="26">
        <v>0</v>
      </c>
      <c r="AC44" s="26">
        <v>0</v>
      </c>
      <c r="AD44" s="26">
        <f t="shared" si="35"/>
        <v>0</v>
      </c>
      <c r="AE44" s="26">
        <f t="shared" si="27"/>
        <v>0</v>
      </c>
      <c r="AF44" s="1">
        <f t="shared" si="0"/>
        <v>15</v>
      </c>
    </row>
    <row r="45" spans="1:32" s="19" customFormat="1" ht="35.25" customHeight="1" x14ac:dyDescent="0.2">
      <c r="A45" s="12" t="s">
        <v>70</v>
      </c>
      <c r="B45" s="23" t="s">
        <v>71</v>
      </c>
      <c r="C45" s="27">
        <v>2024</v>
      </c>
      <c r="D45" s="26">
        <v>250</v>
      </c>
      <c r="E45" s="26"/>
      <c r="F45" s="26"/>
      <c r="G45" s="26"/>
      <c r="H45" s="26"/>
      <c r="I45" s="26"/>
      <c r="J45" s="26"/>
      <c r="K45" s="26"/>
      <c r="L45" s="26"/>
      <c r="M45" s="26">
        <f t="shared" si="28"/>
        <v>0</v>
      </c>
      <c r="N45" s="26"/>
      <c r="O45" s="26"/>
      <c r="P45" s="26"/>
      <c r="Q45" s="24"/>
      <c r="R45" s="26"/>
      <c r="S45" s="26"/>
      <c r="T45" s="26"/>
      <c r="U45" s="26"/>
      <c r="V45" s="26">
        <f t="shared" si="29"/>
        <v>0</v>
      </c>
      <c r="W45" s="26">
        <f t="shared" si="30"/>
        <v>0</v>
      </c>
      <c r="X45" s="26">
        <f t="shared" si="31"/>
        <v>0</v>
      </c>
      <c r="Y45" s="26">
        <f t="shared" si="32"/>
        <v>0</v>
      </c>
      <c r="Z45" s="26">
        <f t="shared" si="33"/>
        <v>0</v>
      </c>
      <c r="AA45" s="26">
        <f t="shared" si="34"/>
        <v>0</v>
      </c>
      <c r="AB45" s="26">
        <v>0</v>
      </c>
      <c r="AC45" s="26">
        <v>0</v>
      </c>
      <c r="AD45" s="26">
        <f t="shared" si="35"/>
        <v>0</v>
      </c>
      <c r="AE45" s="26">
        <f t="shared" si="27"/>
        <v>0</v>
      </c>
      <c r="AF45" s="1">
        <f>COUNTBLANK(F45:AE45)</f>
        <v>15</v>
      </c>
    </row>
    <row r="46" spans="1:32" s="19" customFormat="1" ht="31.5" customHeight="1" x14ac:dyDescent="0.2">
      <c r="A46" s="12" t="s">
        <v>72</v>
      </c>
      <c r="B46" s="23" t="s">
        <v>73</v>
      </c>
      <c r="C46" s="27"/>
      <c r="D46" s="26"/>
      <c r="E46" s="26"/>
      <c r="F46" s="26"/>
      <c r="G46" s="26"/>
      <c r="H46" s="26"/>
      <c r="I46" s="26"/>
      <c r="J46" s="26"/>
      <c r="K46" s="26"/>
      <c r="L46" s="26"/>
      <c r="M46" s="26">
        <f t="shared" si="28"/>
        <v>0</v>
      </c>
      <c r="N46" s="26"/>
      <c r="O46" s="26"/>
      <c r="P46" s="26"/>
      <c r="Q46" s="24"/>
      <c r="R46" s="26"/>
      <c r="S46" s="26"/>
      <c r="T46" s="26"/>
      <c r="U46" s="26"/>
      <c r="V46" s="26">
        <f t="shared" si="29"/>
        <v>0</v>
      </c>
      <c r="W46" s="26">
        <f t="shared" si="30"/>
        <v>0</v>
      </c>
      <c r="X46" s="26">
        <f t="shared" si="30"/>
        <v>0</v>
      </c>
      <c r="Y46" s="26">
        <f t="shared" si="30"/>
        <v>0</v>
      </c>
      <c r="Z46" s="26">
        <f t="shared" si="30"/>
        <v>0</v>
      </c>
      <c r="AA46" s="26">
        <f t="shared" si="30"/>
        <v>0</v>
      </c>
      <c r="AB46" s="26">
        <v>0</v>
      </c>
      <c r="AC46" s="26">
        <v>0</v>
      </c>
      <c r="AD46" s="26">
        <f t="shared" si="35"/>
        <v>0</v>
      </c>
      <c r="AE46" s="26">
        <f t="shared" si="27"/>
        <v>0</v>
      </c>
      <c r="AF46" s="1">
        <f t="shared" ref="AF46:AF65" si="36">COUNTBLANK(F48:AE48)</f>
        <v>14</v>
      </c>
    </row>
    <row r="47" spans="1:32" s="19" customFormat="1" ht="90" x14ac:dyDescent="0.2">
      <c r="A47" s="12" t="s">
        <v>74</v>
      </c>
      <c r="B47" s="23" t="s">
        <v>75</v>
      </c>
      <c r="C47" s="27" t="s">
        <v>76</v>
      </c>
      <c r="D47" s="26">
        <v>592.35528999999997</v>
      </c>
      <c r="E47" s="26"/>
      <c r="F47" s="26"/>
      <c r="G47" s="26"/>
      <c r="H47" s="26"/>
      <c r="I47" s="26"/>
      <c r="J47" s="26"/>
      <c r="K47" s="26"/>
      <c r="L47" s="26"/>
      <c r="M47" s="26">
        <f t="shared" si="28"/>
        <v>0</v>
      </c>
      <c r="N47" s="26"/>
      <c r="O47" s="26"/>
      <c r="P47" s="26"/>
      <c r="Q47" s="41">
        <v>592.4</v>
      </c>
      <c r="R47" s="26">
        <v>414.4</v>
      </c>
      <c r="S47" s="26"/>
      <c r="T47" s="26"/>
      <c r="U47" s="26"/>
      <c r="V47" s="26">
        <f t="shared" si="29"/>
        <v>1006.8</v>
      </c>
      <c r="W47" s="26">
        <f t="shared" si="30"/>
        <v>0</v>
      </c>
      <c r="X47" s="26">
        <f t="shared" si="30"/>
        <v>0</v>
      </c>
      <c r="Y47" s="26">
        <f t="shared" si="30"/>
        <v>0</v>
      </c>
      <c r="Z47" s="26">
        <f t="shared" si="30"/>
        <v>592.4</v>
      </c>
      <c r="AA47" s="26">
        <f t="shared" si="30"/>
        <v>414.4</v>
      </c>
      <c r="AB47" s="26">
        <v>0</v>
      </c>
      <c r="AC47" s="26">
        <v>0</v>
      </c>
      <c r="AD47" s="26">
        <f t="shared" si="35"/>
        <v>0</v>
      </c>
      <c r="AE47" s="26">
        <f t="shared" si="27"/>
        <v>1006.8</v>
      </c>
      <c r="AF47" s="1">
        <f t="shared" si="36"/>
        <v>26</v>
      </c>
    </row>
    <row r="48" spans="1:32" s="19" customFormat="1" ht="60" customHeight="1" x14ac:dyDescent="0.2">
      <c r="A48" s="12" t="s">
        <v>77</v>
      </c>
      <c r="B48" s="23" t="s">
        <v>78</v>
      </c>
      <c r="C48" s="27" t="s">
        <v>76</v>
      </c>
      <c r="D48" s="26">
        <v>590</v>
      </c>
      <c r="E48" s="26"/>
      <c r="F48" s="26"/>
      <c r="G48" s="26"/>
      <c r="H48" s="26"/>
      <c r="I48" s="26"/>
      <c r="J48" s="26"/>
      <c r="K48" s="26"/>
      <c r="L48" s="26"/>
      <c r="M48" s="26">
        <f t="shared" si="28"/>
        <v>0</v>
      </c>
      <c r="N48" s="26"/>
      <c r="O48" s="26"/>
      <c r="P48" s="39"/>
      <c r="Q48" s="40">
        <v>590</v>
      </c>
      <c r="R48" s="26"/>
      <c r="S48" s="26"/>
      <c r="T48" s="26"/>
      <c r="U48" s="26"/>
      <c r="V48" s="26">
        <f t="shared" si="29"/>
        <v>590</v>
      </c>
      <c r="W48" s="26">
        <f t="shared" si="30"/>
        <v>0</v>
      </c>
      <c r="X48" s="26">
        <f>F48+O48</f>
        <v>0</v>
      </c>
      <c r="Y48" s="26">
        <f t="shared" si="32"/>
        <v>0</v>
      </c>
      <c r="Z48" s="26">
        <f t="shared" si="33"/>
        <v>590</v>
      </c>
      <c r="AA48" s="26">
        <f t="shared" si="34"/>
        <v>0</v>
      </c>
      <c r="AB48" s="26">
        <v>0</v>
      </c>
      <c r="AC48" s="26">
        <v>0</v>
      </c>
      <c r="AD48" s="26">
        <f t="shared" si="35"/>
        <v>0</v>
      </c>
      <c r="AE48" s="26">
        <f t="shared" si="27"/>
        <v>590</v>
      </c>
      <c r="AF48" s="1">
        <f t="shared" si="36"/>
        <v>0</v>
      </c>
    </row>
    <row r="49" spans="1:35" s="19" customFormat="1" ht="15.75" x14ac:dyDescent="0.2">
      <c r="A49" s="12" t="s">
        <v>79</v>
      </c>
      <c r="B49" s="75" t="s">
        <v>80</v>
      </c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6"/>
      <c r="AC49" s="76"/>
      <c r="AD49" s="76"/>
      <c r="AE49" s="76"/>
      <c r="AF49" s="1">
        <f t="shared" si="36"/>
        <v>20</v>
      </c>
    </row>
    <row r="50" spans="1:35" s="19" customFormat="1" ht="15.75" x14ac:dyDescent="0.2">
      <c r="A50" s="12"/>
      <c r="B50" s="20"/>
      <c r="C50" s="42"/>
      <c r="D50" s="16"/>
      <c r="E50" s="17">
        <f t="shared" ref="E50:AE50" si="37">SUM(E51:E51)</f>
        <v>0</v>
      </c>
      <c r="F50" s="17">
        <f t="shared" si="37"/>
        <v>0</v>
      </c>
      <c r="G50" s="17">
        <f t="shared" si="37"/>
        <v>0</v>
      </c>
      <c r="H50" s="17">
        <f t="shared" si="37"/>
        <v>0</v>
      </c>
      <c r="I50" s="17">
        <f t="shared" si="37"/>
        <v>0</v>
      </c>
      <c r="J50" s="17">
        <f>SUM(J51:J51)</f>
        <v>0</v>
      </c>
      <c r="K50" s="17">
        <f>SUM(K51:K51)</f>
        <v>0</v>
      </c>
      <c r="L50" s="17">
        <f t="shared" si="37"/>
        <v>0</v>
      </c>
      <c r="M50" s="17">
        <f t="shared" si="37"/>
        <v>0</v>
      </c>
      <c r="N50" s="17">
        <f t="shared" si="37"/>
        <v>0</v>
      </c>
      <c r="O50" s="17">
        <f t="shared" si="37"/>
        <v>0</v>
      </c>
      <c r="P50" s="17">
        <f t="shared" si="37"/>
        <v>0</v>
      </c>
      <c r="Q50" s="17">
        <f t="shared" si="37"/>
        <v>0</v>
      </c>
      <c r="R50" s="17">
        <f t="shared" si="37"/>
        <v>0</v>
      </c>
      <c r="S50" s="17">
        <f>SUM(S51:S51)</f>
        <v>0</v>
      </c>
      <c r="T50" s="17">
        <f>SUM(T51:T51)</f>
        <v>0</v>
      </c>
      <c r="U50" s="17">
        <f>SUM(U51:U51)</f>
        <v>0</v>
      </c>
      <c r="V50" s="17">
        <f t="shared" si="37"/>
        <v>0</v>
      </c>
      <c r="W50" s="17">
        <f t="shared" si="37"/>
        <v>0</v>
      </c>
      <c r="X50" s="17">
        <f t="shared" si="37"/>
        <v>0</v>
      </c>
      <c r="Y50" s="17">
        <f t="shared" si="37"/>
        <v>0</v>
      </c>
      <c r="Z50" s="17">
        <f t="shared" si="37"/>
        <v>0</v>
      </c>
      <c r="AA50" s="17">
        <f t="shared" si="37"/>
        <v>0</v>
      </c>
      <c r="AB50" s="17">
        <v>0</v>
      </c>
      <c r="AC50" s="17">
        <v>0</v>
      </c>
      <c r="AD50" s="17">
        <f t="shared" si="37"/>
        <v>0</v>
      </c>
      <c r="AE50" s="17">
        <f t="shared" si="37"/>
        <v>0</v>
      </c>
      <c r="AF50" s="1">
        <f t="shared" si="36"/>
        <v>26</v>
      </c>
    </row>
    <row r="51" spans="1:35" s="19" customFormat="1" ht="30" x14ac:dyDescent="0.2">
      <c r="A51" s="12" t="s">
        <v>81</v>
      </c>
      <c r="B51" s="23" t="s">
        <v>82</v>
      </c>
      <c r="C51" s="27" t="s">
        <v>83</v>
      </c>
      <c r="D51" s="26"/>
      <c r="E51" s="26"/>
      <c r="F51" s="26"/>
      <c r="G51" s="26"/>
      <c r="H51" s="26"/>
      <c r="I51" s="26"/>
      <c r="J51" s="26"/>
      <c r="K51" s="26"/>
      <c r="L51" s="26"/>
      <c r="M51" s="26">
        <f>SUM(E51:L51)</f>
        <v>0</v>
      </c>
      <c r="N51" s="26"/>
      <c r="O51" s="26"/>
      <c r="P51" s="26"/>
      <c r="Q51" s="26"/>
      <c r="R51" s="26"/>
      <c r="S51" s="26"/>
      <c r="T51" s="26"/>
      <c r="U51" s="26"/>
      <c r="V51" s="26">
        <f>SUM(N51:U51)</f>
        <v>0</v>
      </c>
      <c r="W51" s="26">
        <f>E51+N51</f>
        <v>0</v>
      </c>
      <c r="X51" s="26">
        <f>F51+O51</f>
        <v>0</v>
      </c>
      <c r="Y51" s="26">
        <f>G51+P51</f>
        <v>0</v>
      </c>
      <c r="Z51" s="26"/>
      <c r="AA51" s="26"/>
      <c r="AB51" s="26"/>
      <c r="AC51" s="26"/>
      <c r="AD51" s="26"/>
      <c r="AE51" s="26">
        <f>SUM(W51:AD51)</f>
        <v>0</v>
      </c>
      <c r="AF51" s="1">
        <f t="shared" si="36"/>
        <v>0</v>
      </c>
    </row>
    <row r="52" spans="1:35" s="29" customFormat="1" ht="15.75" x14ac:dyDescent="0.2">
      <c r="A52" s="12" t="s">
        <v>84</v>
      </c>
      <c r="B52" s="75" t="s">
        <v>85</v>
      </c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1">
        <f t="shared" si="36"/>
        <v>14</v>
      </c>
    </row>
    <row r="53" spans="1:35" s="19" customFormat="1" ht="15.75" x14ac:dyDescent="0.2">
      <c r="A53" s="12"/>
      <c r="B53" s="20"/>
      <c r="C53" s="21"/>
      <c r="D53" s="16"/>
      <c r="E53" s="17">
        <f t="shared" ref="E53:AD53" si="38">SUM(E54:E58)</f>
        <v>145589.30000000002</v>
      </c>
      <c r="F53" s="17">
        <f t="shared" si="38"/>
        <v>140953.5</v>
      </c>
      <c r="G53" s="17">
        <f t="shared" si="38"/>
        <v>41314.1</v>
      </c>
      <c r="H53" s="17">
        <f t="shared" si="38"/>
        <v>0</v>
      </c>
      <c r="I53" s="17">
        <f t="shared" si="38"/>
        <v>0</v>
      </c>
      <c r="J53" s="17">
        <v>0</v>
      </c>
      <c r="K53" s="17">
        <v>0</v>
      </c>
      <c r="L53" s="17">
        <f t="shared" si="38"/>
        <v>0</v>
      </c>
      <c r="M53" s="17">
        <f t="shared" si="38"/>
        <v>327856.89999999997</v>
      </c>
      <c r="N53" s="17">
        <f t="shared" si="38"/>
        <v>2403.3000000000002</v>
      </c>
      <c r="O53" s="17">
        <f>SUM(O54:O58)</f>
        <v>4405.3999999999996</v>
      </c>
      <c r="P53" s="17">
        <f>SUM(P54:P58)</f>
        <v>2793.7000000000003</v>
      </c>
      <c r="Q53" s="17">
        <f t="shared" si="38"/>
        <v>107.5</v>
      </c>
      <c r="R53" s="17">
        <f t="shared" si="38"/>
        <v>0</v>
      </c>
      <c r="S53" s="17">
        <v>0</v>
      </c>
      <c r="T53" s="17">
        <v>0</v>
      </c>
      <c r="U53" s="17">
        <f t="shared" si="38"/>
        <v>0</v>
      </c>
      <c r="V53" s="17">
        <f>SUM(V54:V58)</f>
        <v>9709.9000000000015</v>
      </c>
      <c r="W53" s="17">
        <f t="shared" si="38"/>
        <v>147992.6</v>
      </c>
      <c r="X53" s="17">
        <f t="shared" si="38"/>
        <v>145358.9</v>
      </c>
      <c r="Y53" s="17">
        <f t="shared" si="38"/>
        <v>44107.8</v>
      </c>
      <c r="Z53" s="17">
        <f t="shared" si="38"/>
        <v>107.5</v>
      </c>
      <c r="AA53" s="17">
        <f t="shared" si="38"/>
        <v>0</v>
      </c>
      <c r="AB53" s="17">
        <v>0</v>
      </c>
      <c r="AC53" s="17">
        <v>0</v>
      </c>
      <c r="AD53" s="17">
        <f t="shared" si="38"/>
        <v>0</v>
      </c>
      <c r="AE53" s="17">
        <f t="shared" ref="AE53:AE66" si="39">SUM(W53:AD53)</f>
        <v>337566.8</v>
      </c>
      <c r="AF53" s="1">
        <f t="shared" si="36"/>
        <v>10</v>
      </c>
    </row>
    <row r="54" spans="1:35" s="19" customFormat="1" ht="45" x14ac:dyDescent="0.2">
      <c r="A54" s="12" t="s">
        <v>86</v>
      </c>
      <c r="B54" s="23" t="s">
        <v>87</v>
      </c>
      <c r="C54" s="21" t="s">
        <v>19</v>
      </c>
      <c r="D54" s="26">
        <v>235997.8</v>
      </c>
      <c r="E54" s="26">
        <v>7566.6</v>
      </c>
      <c r="F54" s="26"/>
      <c r="G54" s="26"/>
      <c r="H54" s="26"/>
      <c r="I54" s="26"/>
      <c r="J54" s="26"/>
      <c r="K54" s="26"/>
      <c r="L54" s="26"/>
      <c r="M54" s="26">
        <f t="shared" ref="M54:M57" si="40">SUM(E54:L54)</f>
        <v>7566.6</v>
      </c>
      <c r="N54" s="26">
        <v>209.5</v>
      </c>
      <c r="O54" s="26"/>
      <c r="P54" s="26"/>
      <c r="Q54" s="26"/>
      <c r="R54" s="26"/>
      <c r="S54" s="26"/>
      <c r="T54" s="26"/>
      <c r="U54" s="26"/>
      <c r="V54" s="26">
        <f t="shared" ref="V54:V58" si="41">SUM(N54:U54)</f>
        <v>209.5</v>
      </c>
      <c r="W54" s="26">
        <f t="shared" ref="W54:W58" si="42">E54+N54</f>
        <v>7776.1</v>
      </c>
      <c r="X54" s="26">
        <f t="shared" ref="X54:X58" si="43">F54+O54</f>
        <v>0</v>
      </c>
      <c r="Y54" s="26">
        <f t="shared" ref="Y54:Y58" si="44">G54+P54</f>
        <v>0</v>
      </c>
      <c r="Z54" s="26">
        <f t="shared" ref="Z54:Z58" si="45">H54+Q54</f>
        <v>0</v>
      </c>
      <c r="AA54" s="26">
        <f t="shared" ref="AA54:AA58" si="46">I54+R54</f>
        <v>0</v>
      </c>
      <c r="AB54" s="26">
        <v>0</v>
      </c>
      <c r="AC54" s="26">
        <v>0</v>
      </c>
      <c r="AD54" s="26">
        <f t="shared" ref="AD54:AD58" si="47">L54+U54</f>
        <v>0</v>
      </c>
      <c r="AE54" s="26">
        <f t="shared" si="39"/>
        <v>7776.1</v>
      </c>
      <c r="AF54" s="1">
        <f t="shared" si="36"/>
        <v>14</v>
      </c>
    </row>
    <row r="55" spans="1:35" s="29" customFormat="1" ht="30" x14ac:dyDescent="0.2">
      <c r="A55" s="12" t="s">
        <v>88</v>
      </c>
      <c r="B55" s="23" t="s">
        <v>89</v>
      </c>
      <c r="C55" s="24" t="s">
        <v>90</v>
      </c>
      <c r="D55" s="26">
        <v>1137859.55</v>
      </c>
      <c r="E55" s="26">
        <f>115292.8+18568.2</f>
        <v>133861</v>
      </c>
      <c r="F55" s="26">
        <v>140943.20000000001</v>
      </c>
      <c r="G55" s="26">
        <v>41314.1</v>
      </c>
      <c r="H55" s="26"/>
      <c r="I55" s="26"/>
      <c r="J55" s="26"/>
      <c r="K55" s="26"/>
      <c r="L55" s="26"/>
      <c r="M55" s="26">
        <f t="shared" si="40"/>
        <v>316118.3</v>
      </c>
      <c r="N55" s="26">
        <v>1985.5</v>
      </c>
      <c r="O55" s="26">
        <v>3537.6</v>
      </c>
      <c r="P55" s="26">
        <v>2698.3</v>
      </c>
      <c r="Q55" s="26"/>
      <c r="R55" s="26"/>
      <c r="S55" s="26"/>
      <c r="T55" s="26"/>
      <c r="U55" s="26"/>
      <c r="V55" s="26">
        <f t="shared" si="41"/>
        <v>8221.4000000000015</v>
      </c>
      <c r="W55" s="26">
        <f t="shared" si="42"/>
        <v>135846.5</v>
      </c>
      <c r="X55" s="26">
        <f t="shared" si="43"/>
        <v>144480.80000000002</v>
      </c>
      <c r="Y55" s="26">
        <f t="shared" si="44"/>
        <v>44012.4</v>
      </c>
      <c r="Z55" s="26">
        <f t="shared" si="45"/>
        <v>0</v>
      </c>
      <c r="AA55" s="26">
        <f t="shared" si="46"/>
        <v>0</v>
      </c>
      <c r="AB55" s="26">
        <v>0</v>
      </c>
      <c r="AC55" s="26">
        <v>0</v>
      </c>
      <c r="AD55" s="26">
        <f t="shared" si="47"/>
        <v>0</v>
      </c>
      <c r="AE55" s="26">
        <f t="shared" si="39"/>
        <v>324339.70000000007</v>
      </c>
      <c r="AF55" s="1">
        <f t="shared" si="36"/>
        <v>11</v>
      </c>
    </row>
    <row r="56" spans="1:35" s="29" customFormat="1" ht="15.75" x14ac:dyDescent="0.2">
      <c r="A56" s="12" t="s">
        <v>91</v>
      </c>
      <c r="B56" s="23" t="s">
        <v>92</v>
      </c>
      <c r="C56" s="24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>
        <v>127.3</v>
      </c>
      <c r="P56" s="26">
        <v>95.4</v>
      </c>
      <c r="Q56" s="39"/>
      <c r="R56" s="39"/>
      <c r="S56" s="39"/>
      <c r="T56" s="39"/>
      <c r="U56" s="26"/>
      <c r="V56" s="26">
        <f t="shared" si="41"/>
        <v>222.7</v>
      </c>
      <c r="W56" s="26">
        <f t="shared" si="42"/>
        <v>0</v>
      </c>
      <c r="X56" s="26">
        <f t="shared" si="43"/>
        <v>127.3</v>
      </c>
      <c r="Y56" s="26">
        <f t="shared" si="44"/>
        <v>95.4</v>
      </c>
      <c r="Z56" s="26">
        <f t="shared" si="45"/>
        <v>0</v>
      </c>
      <c r="AA56" s="26">
        <f t="shared" si="46"/>
        <v>0</v>
      </c>
      <c r="AB56" s="26">
        <v>0</v>
      </c>
      <c r="AC56" s="26">
        <v>0</v>
      </c>
      <c r="AD56" s="26">
        <f t="shared" si="47"/>
        <v>0</v>
      </c>
      <c r="AE56" s="26">
        <f t="shared" si="39"/>
        <v>222.7</v>
      </c>
      <c r="AF56" s="1">
        <f t="shared" si="36"/>
        <v>15</v>
      </c>
    </row>
    <row r="57" spans="1:35" s="19" customFormat="1" ht="45" x14ac:dyDescent="0.2">
      <c r="A57" s="12" t="s">
        <v>93</v>
      </c>
      <c r="B57" s="23" t="s">
        <v>94</v>
      </c>
      <c r="C57" s="24" t="s">
        <v>83</v>
      </c>
      <c r="D57" s="26">
        <v>222363.2</v>
      </c>
      <c r="E57" s="26">
        <v>4161.7</v>
      </c>
      <c r="F57" s="26">
        <v>10.3</v>
      </c>
      <c r="G57" s="26"/>
      <c r="H57" s="26"/>
      <c r="I57" s="26"/>
      <c r="J57" s="26"/>
      <c r="K57" s="26"/>
      <c r="L57" s="26"/>
      <c r="M57" s="26">
        <f t="shared" si="40"/>
        <v>4172</v>
      </c>
      <c r="N57" s="26">
        <f>208.3</f>
        <v>208.3</v>
      </c>
      <c r="O57" s="26">
        <v>440</v>
      </c>
      <c r="P57" s="26"/>
      <c r="Q57" s="26">
        <v>107.5</v>
      </c>
      <c r="R57" s="26"/>
      <c r="S57" s="26"/>
      <c r="T57" s="26"/>
      <c r="U57" s="26"/>
      <c r="V57" s="26">
        <f t="shared" si="41"/>
        <v>755.8</v>
      </c>
      <c r="W57" s="26">
        <f t="shared" si="42"/>
        <v>4370</v>
      </c>
      <c r="X57" s="26">
        <f t="shared" si="43"/>
        <v>450.3</v>
      </c>
      <c r="Y57" s="26">
        <f t="shared" si="44"/>
        <v>0</v>
      </c>
      <c r="Z57" s="26">
        <f t="shared" si="45"/>
        <v>107.5</v>
      </c>
      <c r="AA57" s="26">
        <f t="shared" si="46"/>
        <v>0</v>
      </c>
      <c r="AB57" s="26">
        <f t="shared" ref="AB57:AC58" si="48">J57+S57</f>
        <v>0</v>
      </c>
      <c r="AC57" s="26">
        <f t="shared" si="48"/>
        <v>0</v>
      </c>
      <c r="AD57" s="26">
        <f t="shared" si="47"/>
        <v>0</v>
      </c>
      <c r="AE57" s="26">
        <f t="shared" si="39"/>
        <v>4927.8</v>
      </c>
      <c r="AF57" s="1">
        <f t="shared" si="36"/>
        <v>26</v>
      </c>
    </row>
    <row r="58" spans="1:35" s="19" customFormat="1" ht="30" x14ac:dyDescent="0.2">
      <c r="A58" s="12" t="s">
        <v>95</v>
      </c>
      <c r="B58" s="23" t="s">
        <v>96</v>
      </c>
      <c r="C58" s="24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>
        <v>300.5</v>
      </c>
      <c r="P58" s="26"/>
      <c r="Q58" s="26"/>
      <c r="R58" s="26"/>
      <c r="S58" s="26"/>
      <c r="T58" s="26"/>
      <c r="U58" s="26"/>
      <c r="V58" s="26">
        <f t="shared" si="41"/>
        <v>300.5</v>
      </c>
      <c r="W58" s="26">
        <f t="shared" si="42"/>
        <v>0</v>
      </c>
      <c r="X58" s="26">
        <f t="shared" si="43"/>
        <v>300.5</v>
      </c>
      <c r="Y58" s="26">
        <f t="shared" si="44"/>
        <v>0</v>
      </c>
      <c r="Z58" s="26">
        <f t="shared" si="45"/>
        <v>0</v>
      </c>
      <c r="AA58" s="26">
        <f t="shared" si="46"/>
        <v>0</v>
      </c>
      <c r="AB58" s="26">
        <f t="shared" si="48"/>
        <v>0</v>
      </c>
      <c r="AC58" s="26">
        <f t="shared" si="48"/>
        <v>0</v>
      </c>
      <c r="AD58" s="26">
        <f t="shared" si="47"/>
        <v>0</v>
      </c>
      <c r="AE58" s="26">
        <f t="shared" si="39"/>
        <v>300.5</v>
      </c>
      <c r="AF58" s="1">
        <f t="shared" si="36"/>
        <v>0</v>
      </c>
    </row>
    <row r="59" spans="1:35" s="19" customFormat="1" ht="15.75" x14ac:dyDescent="0.2">
      <c r="A59" s="12" t="s">
        <v>97</v>
      </c>
      <c r="B59" s="75" t="s">
        <v>98</v>
      </c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76"/>
      <c r="AA59" s="76"/>
      <c r="AB59" s="76"/>
      <c r="AC59" s="76"/>
      <c r="AD59" s="76"/>
      <c r="AE59" s="76"/>
      <c r="AF59" s="1">
        <f t="shared" si="36"/>
        <v>14</v>
      </c>
    </row>
    <row r="60" spans="1:35" s="19" customFormat="1" ht="15.75" x14ac:dyDescent="0.2">
      <c r="A60" s="12"/>
      <c r="B60" s="20"/>
      <c r="C60" s="21"/>
      <c r="D60" s="16"/>
      <c r="E60" s="17">
        <f t="shared" ref="E60:AD60" si="49">SUM(E61:E62)</f>
        <v>0</v>
      </c>
      <c r="F60" s="17">
        <f t="shared" si="49"/>
        <v>0</v>
      </c>
      <c r="G60" s="17">
        <f t="shared" si="49"/>
        <v>0</v>
      </c>
      <c r="H60" s="17">
        <f t="shared" si="49"/>
        <v>0</v>
      </c>
      <c r="I60" s="17">
        <f t="shared" si="49"/>
        <v>0</v>
      </c>
      <c r="J60" s="17">
        <v>0</v>
      </c>
      <c r="K60" s="17">
        <v>0</v>
      </c>
      <c r="L60" s="17">
        <f t="shared" si="49"/>
        <v>0</v>
      </c>
      <c r="M60" s="17">
        <f t="shared" si="49"/>
        <v>0</v>
      </c>
      <c r="N60" s="17">
        <f t="shared" si="49"/>
        <v>300</v>
      </c>
      <c r="O60" s="17">
        <f t="shared" si="49"/>
        <v>0</v>
      </c>
      <c r="P60" s="17">
        <f t="shared" si="49"/>
        <v>0</v>
      </c>
      <c r="Q60" s="17">
        <f t="shared" si="49"/>
        <v>0</v>
      </c>
      <c r="R60" s="17">
        <f t="shared" si="49"/>
        <v>0</v>
      </c>
      <c r="S60" s="17">
        <v>0</v>
      </c>
      <c r="T60" s="17">
        <v>0</v>
      </c>
      <c r="U60" s="17">
        <f t="shared" si="49"/>
        <v>0</v>
      </c>
      <c r="V60" s="17">
        <f t="shared" si="49"/>
        <v>300</v>
      </c>
      <c r="W60" s="17">
        <f t="shared" si="49"/>
        <v>300</v>
      </c>
      <c r="X60" s="17">
        <f t="shared" si="49"/>
        <v>0</v>
      </c>
      <c r="Y60" s="17">
        <f t="shared" si="49"/>
        <v>0</v>
      </c>
      <c r="Z60" s="17">
        <f t="shared" si="49"/>
        <v>0</v>
      </c>
      <c r="AA60" s="17">
        <f t="shared" si="49"/>
        <v>0</v>
      </c>
      <c r="AB60" s="17">
        <v>0</v>
      </c>
      <c r="AC60" s="17">
        <v>0</v>
      </c>
      <c r="AD60" s="17">
        <f t="shared" si="49"/>
        <v>0</v>
      </c>
      <c r="AE60" s="17">
        <f t="shared" si="39"/>
        <v>300</v>
      </c>
      <c r="AF60" s="1">
        <f t="shared" si="36"/>
        <v>15</v>
      </c>
    </row>
    <row r="61" spans="1:35" s="19" customFormat="1" ht="30" x14ac:dyDescent="0.2">
      <c r="A61" s="12" t="s">
        <v>99</v>
      </c>
      <c r="B61" s="23" t="s">
        <v>100</v>
      </c>
      <c r="C61" s="27" t="s">
        <v>101</v>
      </c>
      <c r="D61" s="26">
        <v>300</v>
      </c>
      <c r="E61" s="26"/>
      <c r="F61" s="26"/>
      <c r="G61" s="26"/>
      <c r="H61" s="26"/>
      <c r="I61" s="26"/>
      <c r="J61" s="26"/>
      <c r="K61" s="26"/>
      <c r="L61" s="26"/>
      <c r="M61" s="26">
        <f t="shared" ref="M61:M62" si="50">SUM(E61:L61)</f>
        <v>0</v>
      </c>
      <c r="N61" s="26">
        <v>300</v>
      </c>
      <c r="O61" s="26"/>
      <c r="P61" s="26"/>
      <c r="Q61" s="26"/>
      <c r="R61" s="26"/>
      <c r="S61" s="26"/>
      <c r="T61" s="26"/>
      <c r="U61" s="26"/>
      <c r="V61" s="26">
        <f t="shared" ref="V61:V62" si="51">SUM(N61:U61)</f>
        <v>300</v>
      </c>
      <c r="W61" s="26">
        <f t="shared" ref="W61:W62" si="52">E61+N61</f>
        <v>300</v>
      </c>
      <c r="X61" s="26">
        <f t="shared" ref="X61:X62" si="53">F61+O61</f>
        <v>0</v>
      </c>
      <c r="Y61" s="26">
        <f t="shared" ref="Y61:Y62" si="54">G61+P61</f>
        <v>0</v>
      </c>
      <c r="Z61" s="26">
        <f t="shared" ref="Z61:Z62" si="55">H61+Q61</f>
        <v>0</v>
      </c>
      <c r="AA61" s="26">
        <f t="shared" ref="AA61:AA62" si="56">I61+R61</f>
        <v>0</v>
      </c>
      <c r="AB61" s="26">
        <v>0</v>
      </c>
      <c r="AC61" s="26">
        <v>0</v>
      </c>
      <c r="AD61" s="26">
        <f t="shared" ref="AD61:AD62" si="57">L61+U61</f>
        <v>0</v>
      </c>
      <c r="AE61" s="26">
        <f t="shared" si="39"/>
        <v>300</v>
      </c>
      <c r="AF61" s="1">
        <f t="shared" si="36"/>
        <v>26</v>
      </c>
    </row>
    <row r="62" spans="1:35" s="19" customFormat="1" ht="45" x14ac:dyDescent="0.2">
      <c r="A62" s="12" t="s">
        <v>102</v>
      </c>
      <c r="B62" s="23" t="s">
        <v>103</v>
      </c>
      <c r="C62" s="27" t="s">
        <v>101</v>
      </c>
      <c r="D62" s="43"/>
      <c r="E62" s="26"/>
      <c r="F62" s="26"/>
      <c r="G62" s="26"/>
      <c r="H62" s="26"/>
      <c r="I62" s="26"/>
      <c r="J62" s="26"/>
      <c r="K62" s="26"/>
      <c r="L62" s="26"/>
      <c r="M62" s="26">
        <f t="shared" si="50"/>
        <v>0</v>
      </c>
      <c r="N62" s="26"/>
      <c r="O62" s="26"/>
      <c r="P62" s="26"/>
      <c r="Q62" s="26"/>
      <c r="R62" s="26"/>
      <c r="S62" s="26"/>
      <c r="T62" s="26"/>
      <c r="U62" s="26"/>
      <c r="V62" s="26">
        <f t="shared" si="51"/>
        <v>0</v>
      </c>
      <c r="W62" s="26">
        <f t="shared" si="52"/>
        <v>0</v>
      </c>
      <c r="X62" s="26">
        <f t="shared" si="53"/>
        <v>0</v>
      </c>
      <c r="Y62" s="26">
        <f t="shared" si="54"/>
        <v>0</v>
      </c>
      <c r="Z62" s="26">
        <f t="shared" si="55"/>
        <v>0</v>
      </c>
      <c r="AA62" s="26">
        <f t="shared" si="56"/>
        <v>0</v>
      </c>
      <c r="AB62" s="26">
        <v>0</v>
      </c>
      <c r="AC62" s="26">
        <v>0</v>
      </c>
      <c r="AD62" s="26">
        <f t="shared" si="57"/>
        <v>0</v>
      </c>
      <c r="AE62" s="26">
        <f t="shared" si="39"/>
        <v>0</v>
      </c>
      <c r="AF62" s="1">
        <f t="shared" si="36"/>
        <v>0</v>
      </c>
    </row>
    <row r="63" spans="1:35" s="19" customFormat="1" ht="15.75" x14ac:dyDescent="0.2">
      <c r="A63" s="12" t="s">
        <v>104</v>
      </c>
      <c r="B63" s="75" t="s">
        <v>105</v>
      </c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6"/>
      <c r="Z63" s="76"/>
      <c r="AA63" s="76"/>
      <c r="AB63" s="76"/>
      <c r="AC63" s="76"/>
      <c r="AD63" s="76"/>
      <c r="AE63" s="76"/>
      <c r="AF63" s="1">
        <f t="shared" si="36"/>
        <v>11</v>
      </c>
      <c r="AH63" s="44"/>
      <c r="AI63" s="44"/>
    </row>
    <row r="64" spans="1:35" s="19" customFormat="1" ht="15.75" x14ac:dyDescent="0.2">
      <c r="A64" s="12"/>
      <c r="B64" s="23"/>
      <c r="C64" s="27"/>
      <c r="D64" s="43"/>
      <c r="E64" s="17">
        <f t="shared" ref="E64:P64" si="58">SUM(E65)</f>
        <v>0</v>
      </c>
      <c r="F64" s="17">
        <f t="shared" si="58"/>
        <v>0</v>
      </c>
      <c r="G64" s="17">
        <f t="shared" si="58"/>
        <v>0</v>
      </c>
      <c r="H64" s="17">
        <f t="shared" si="58"/>
        <v>0</v>
      </c>
      <c r="I64" s="17">
        <f t="shared" si="58"/>
        <v>0</v>
      </c>
      <c r="J64" s="17">
        <v>0</v>
      </c>
      <c r="K64" s="17">
        <v>0</v>
      </c>
      <c r="L64" s="17">
        <f t="shared" si="58"/>
        <v>0</v>
      </c>
      <c r="M64" s="17">
        <f t="shared" si="58"/>
        <v>0</v>
      </c>
      <c r="N64" s="17">
        <f t="shared" si="58"/>
        <v>1000</v>
      </c>
      <c r="O64" s="17">
        <f t="shared" si="58"/>
        <v>0</v>
      </c>
      <c r="P64" s="17">
        <f t="shared" si="58"/>
        <v>0</v>
      </c>
      <c r="Q64" s="17">
        <f>Q65+Q66</f>
        <v>799.2</v>
      </c>
      <c r="R64" s="17">
        <f>SUM(R65+R66)</f>
        <v>626</v>
      </c>
      <c r="S64" s="17">
        <f>SUM(S65+S66)</f>
        <v>29.6</v>
      </c>
      <c r="T64" s="17">
        <f>SUM(T65+T66)</f>
        <v>29.6</v>
      </c>
      <c r="U64" s="17">
        <f>SUM(U65)</f>
        <v>0</v>
      </c>
      <c r="V64" s="17">
        <f>V65+V66</f>
        <v>2484.4</v>
      </c>
      <c r="W64" s="17">
        <f t="shared" ref="W64:AD64" si="59">SUM(W65)</f>
        <v>1000</v>
      </c>
      <c r="X64" s="17">
        <f t="shared" si="59"/>
        <v>0</v>
      </c>
      <c r="Y64" s="17">
        <f t="shared" si="59"/>
        <v>0</v>
      </c>
      <c r="Z64" s="17">
        <f>Z65+Z66</f>
        <v>799.2</v>
      </c>
      <c r="AA64" s="17">
        <f>SUM(AA65+AA66)</f>
        <v>626</v>
      </c>
      <c r="AB64" s="17">
        <f>SUM(AB65+AB66)</f>
        <v>29.6</v>
      </c>
      <c r="AC64" s="17">
        <f>SUM(AC65+AC66)</f>
        <v>29.6</v>
      </c>
      <c r="AD64" s="17">
        <f t="shared" si="59"/>
        <v>0</v>
      </c>
      <c r="AE64" s="17">
        <f t="shared" si="39"/>
        <v>2484.3999999999996</v>
      </c>
      <c r="AF64" s="1">
        <f t="shared" si="36"/>
        <v>16</v>
      </c>
      <c r="AH64" s="44"/>
    </row>
    <row r="65" spans="1:32" s="19" customFormat="1" ht="30" x14ac:dyDescent="0.2">
      <c r="A65" s="12" t="s">
        <v>106</v>
      </c>
      <c r="B65" s="23" t="s">
        <v>107</v>
      </c>
      <c r="C65" s="27" t="s">
        <v>83</v>
      </c>
      <c r="D65" s="43">
        <v>11000</v>
      </c>
      <c r="E65" s="26"/>
      <c r="F65" s="26"/>
      <c r="G65" s="26"/>
      <c r="H65" s="26"/>
      <c r="I65" s="26"/>
      <c r="J65" s="26"/>
      <c r="K65" s="26"/>
      <c r="L65" s="26"/>
      <c r="M65" s="26">
        <f>SUM(E65:L65)</f>
        <v>0</v>
      </c>
      <c r="N65" s="26">
        <v>1000</v>
      </c>
      <c r="O65" s="26"/>
      <c r="P65" s="26">
        <v>0</v>
      </c>
      <c r="Q65" s="26">
        <v>777</v>
      </c>
      <c r="R65" s="26">
        <v>596.4</v>
      </c>
      <c r="S65" s="26"/>
      <c r="T65" s="26"/>
      <c r="U65" s="26"/>
      <c r="V65" s="26">
        <f t="shared" ref="V65:V66" si="60">SUM(N65:U65)</f>
        <v>2373.4</v>
      </c>
      <c r="W65" s="26">
        <f>E65+N65</f>
        <v>1000</v>
      </c>
      <c r="X65" s="26">
        <f>F65+O65</f>
        <v>0</v>
      </c>
      <c r="Y65" s="26">
        <f>G65+P65</f>
        <v>0</v>
      </c>
      <c r="Z65" s="26">
        <f>H65+Q65</f>
        <v>777</v>
      </c>
      <c r="AA65" s="26">
        <f>I65+R65</f>
        <v>596.4</v>
      </c>
      <c r="AB65" s="26">
        <v>0</v>
      </c>
      <c r="AC65" s="26">
        <v>0</v>
      </c>
      <c r="AD65" s="26">
        <f>L65+U65</f>
        <v>0</v>
      </c>
      <c r="AE65" s="26">
        <f t="shared" si="39"/>
        <v>2373.4</v>
      </c>
      <c r="AF65" s="1">
        <f t="shared" si="36"/>
        <v>0</v>
      </c>
    </row>
    <row r="66" spans="1:32" s="19" customFormat="1" ht="31.5" x14ac:dyDescent="0.2">
      <c r="A66" s="12" t="s">
        <v>108</v>
      </c>
      <c r="B66" s="23" t="s">
        <v>27</v>
      </c>
      <c r="C66" s="27" t="s">
        <v>83</v>
      </c>
      <c r="D66" s="43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>
        <v>22.2</v>
      </c>
      <c r="R66" s="26">
        <v>29.6</v>
      </c>
      <c r="S66" s="26">
        <v>29.6</v>
      </c>
      <c r="T66" s="26">
        <v>29.6</v>
      </c>
      <c r="U66" s="26"/>
      <c r="V66" s="26">
        <f t="shared" si="60"/>
        <v>111</v>
      </c>
      <c r="W66" s="26"/>
      <c r="X66" s="26"/>
      <c r="Y66" s="26"/>
      <c r="Z66" s="26">
        <v>22.2</v>
      </c>
      <c r="AA66" s="26">
        <v>29.6</v>
      </c>
      <c r="AB66" s="26">
        <v>29.6</v>
      </c>
      <c r="AC66" s="26">
        <v>29.6</v>
      </c>
      <c r="AD66" s="26"/>
      <c r="AE66" s="26">
        <f t="shared" si="39"/>
        <v>111</v>
      </c>
    </row>
    <row r="67" spans="1:32" s="19" customFormat="1" ht="16.5" customHeight="1" x14ac:dyDescent="0.2">
      <c r="A67" s="24"/>
      <c r="B67" s="45" t="s">
        <v>109</v>
      </c>
      <c r="C67" s="36"/>
      <c r="D67" s="38"/>
      <c r="E67" s="17">
        <f t="shared" ref="E67:M67" si="61">E32+E22+E18+E15+E11</f>
        <v>190589.30000000002</v>
      </c>
      <c r="F67" s="17">
        <f t="shared" si="61"/>
        <v>146386.70000000001</v>
      </c>
      <c r="G67" s="17">
        <f t="shared" si="61"/>
        <v>78197.799999999988</v>
      </c>
      <c r="H67" s="17">
        <f t="shared" si="61"/>
        <v>31200</v>
      </c>
      <c r="I67" s="17">
        <f t="shared" si="61"/>
        <v>0</v>
      </c>
      <c r="J67" s="17">
        <f t="shared" si="61"/>
        <v>0</v>
      </c>
      <c r="K67" s="17">
        <f>K32+K22+K18+K15+K11</f>
        <v>0</v>
      </c>
      <c r="L67" s="17">
        <f t="shared" si="61"/>
        <v>0</v>
      </c>
      <c r="M67" s="17">
        <f t="shared" si="61"/>
        <v>446373.8</v>
      </c>
      <c r="N67" s="17">
        <f>N32+N22+N18+N15+N11</f>
        <v>14452.8</v>
      </c>
      <c r="O67" s="17">
        <f t="shared" ref="O67:AD67" si="62">O32+O22+O18+O15+O11</f>
        <v>6866.7649999999994</v>
      </c>
      <c r="P67" s="17">
        <f t="shared" si="62"/>
        <v>12606.875000000002</v>
      </c>
      <c r="Q67" s="17">
        <f t="shared" si="62"/>
        <v>20281.979350000001</v>
      </c>
      <c r="R67" s="17">
        <f t="shared" si="62"/>
        <v>12200.55</v>
      </c>
      <c r="S67" s="17">
        <f t="shared" si="62"/>
        <v>16816.046999999999</v>
      </c>
      <c r="T67" s="17">
        <f t="shared" si="62"/>
        <v>473.00000000000006</v>
      </c>
      <c r="U67" s="17">
        <f t="shared" si="62"/>
        <v>0</v>
      </c>
      <c r="V67" s="17">
        <f>V32+V22+V18+V15+V11</f>
        <v>83698.016350000005</v>
      </c>
      <c r="W67" s="17">
        <f t="shared" si="62"/>
        <v>205042.1</v>
      </c>
      <c r="X67" s="17">
        <f t="shared" si="62"/>
        <v>153253.465</v>
      </c>
      <c r="Y67" s="17">
        <f t="shared" si="62"/>
        <v>90804.675000000003</v>
      </c>
      <c r="Z67" s="17">
        <f t="shared" si="62"/>
        <v>51481.979350000001</v>
      </c>
      <c r="AA67" s="17">
        <f t="shared" si="62"/>
        <v>12200.55</v>
      </c>
      <c r="AB67" s="17">
        <f t="shared" si="62"/>
        <v>16816.046999999999</v>
      </c>
      <c r="AC67" s="17">
        <f t="shared" si="62"/>
        <v>473.00000000000006</v>
      </c>
      <c r="AD67" s="17">
        <f t="shared" si="62"/>
        <v>0</v>
      </c>
      <c r="AE67" s="17">
        <f>AE13+AE22+AE32+AE11</f>
        <v>530071.8163500001</v>
      </c>
    </row>
    <row r="68" spans="1:32" s="19" customFormat="1" ht="18" customHeight="1" x14ac:dyDescent="0.25">
      <c r="B68" s="46"/>
      <c r="C68" s="11"/>
      <c r="D68" s="47"/>
      <c r="E68" s="47"/>
      <c r="F68" s="47"/>
      <c r="G68" s="47"/>
      <c r="H68" s="47"/>
      <c r="I68" s="47"/>
      <c r="J68" s="47"/>
      <c r="K68" s="47"/>
      <c r="L68" s="47"/>
      <c r="M68" s="48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</row>
    <row r="69" spans="1:32" s="19" customFormat="1" ht="29.25" customHeight="1" x14ac:dyDescent="0.2">
      <c r="B69" s="77" t="s">
        <v>110</v>
      </c>
      <c r="C69" s="77"/>
      <c r="D69" s="77"/>
      <c r="E69" s="77"/>
      <c r="F69" s="77"/>
      <c r="G69" s="77"/>
      <c r="H69" s="77"/>
      <c r="I69" s="77"/>
      <c r="J69" s="77"/>
      <c r="K69" s="77"/>
      <c r="L69" s="77"/>
      <c r="M69" s="77"/>
      <c r="N69" s="77"/>
      <c r="O69" s="77"/>
      <c r="P69" s="77"/>
      <c r="Q69" s="77"/>
      <c r="R69" s="77"/>
      <c r="S69" s="77"/>
      <c r="T69" s="77"/>
      <c r="U69" s="77"/>
      <c r="V69" s="77"/>
      <c r="W69" s="77"/>
      <c r="X69" s="77"/>
      <c r="Y69" s="77"/>
      <c r="Z69" s="77"/>
      <c r="AA69" s="77"/>
      <c r="AB69" s="77"/>
      <c r="AC69" s="77"/>
      <c r="AD69" s="77"/>
      <c r="AE69" s="77"/>
    </row>
    <row r="70" spans="1:32" s="19" customFormat="1" ht="15" x14ac:dyDescent="0.2">
      <c r="B70" s="77" t="s">
        <v>111</v>
      </c>
      <c r="C70" s="77"/>
      <c r="D70" s="77"/>
      <c r="E70" s="77"/>
      <c r="F70" s="77"/>
      <c r="G70" s="77"/>
      <c r="H70" s="77"/>
      <c r="I70" s="77"/>
      <c r="J70" s="77"/>
      <c r="K70" s="77"/>
      <c r="L70" s="77"/>
      <c r="M70" s="77"/>
      <c r="N70" s="77"/>
      <c r="O70" s="77"/>
      <c r="P70" s="77"/>
      <c r="Q70" s="77"/>
      <c r="R70" s="77"/>
      <c r="S70" s="77"/>
      <c r="T70" s="77"/>
      <c r="U70" s="77"/>
      <c r="V70" s="77"/>
      <c r="W70" s="49"/>
      <c r="X70" s="49"/>
      <c r="Y70" s="49"/>
      <c r="Z70" s="49"/>
      <c r="AA70" s="49"/>
      <c r="AB70" s="49"/>
      <c r="AC70" s="49"/>
      <c r="AD70" s="49"/>
      <c r="AE70" s="49"/>
    </row>
    <row r="71" spans="1:32" s="19" customFormat="1" ht="15" x14ac:dyDescent="0.2">
      <c r="A71" s="50"/>
      <c r="B71" s="77" t="s">
        <v>112</v>
      </c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77"/>
      <c r="V71" s="77"/>
      <c r="W71" s="77"/>
      <c r="X71" s="77"/>
      <c r="Y71" s="77"/>
      <c r="Z71" s="77"/>
      <c r="AA71" s="77"/>
      <c r="AB71" s="77"/>
      <c r="AC71" s="77"/>
      <c r="AD71" s="77"/>
      <c r="AE71" s="77"/>
    </row>
    <row r="72" spans="1:32" s="19" customFormat="1" ht="15" x14ac:dyDescent="0.2">
      <c r="A72" s="50"/>
      <c r="B72" s="77" t="s">
        <v>113</v>
      </c>
      <c r="C72" s="77"/>
      <c r="D72" s="77"/>
      <c r="E72" s="77"/>
      <c r="F72" s="77"/>
      <c r="G72" s="77"/>
      <c r="H72" s="77"/>
      <c r="I72" s="77"/>
      <c r="J72" s="77"/>
      <c r="K72" s="77"/>
      <c r="L72" s="77"/>
      <c r="M72" s="77"/>
      <c r="N72" s="77"/>
      <c r="O72" s="77"/>
      <c r="P72" s="77"/>
      <c r="Q72" s="77"/>
      <c r="R72" s="77"/>
      <c r="S72" s="77"/>
      <c r="T72" s="77"/>
      <c r="U72" s="77"/>
      <c r="V72" s="77"/>
      <c r="W72" s="77"/>
      <c r="X72" s="77"/>
      <c r="Y72" s="77"/>
      <c r="Z72" s="77"/>
      <c r="AA72" s="77"/>
      <c r="AB72" s="77"/>
      <c r="AC72" s="77"/>
      <c r="AD72" s="77"/>
      <c r="AE72" s="77"/>
    </row>
    <row r="73" spans="1:32" s="19" customFormat="1" ht="15" x14ac:dyDescent="0.2">
      <c r="A73" s="50"/>
      <c r="B73" s="77" t="s">
        <v>114</v>
      </c>
      <c r="C73" s="77"/>
      <c r="D73" s="77"/>
      <c r="E73" s="77"/>
      <c r="F73" s="77"/>
      <c r="G73" s="77"/>
      <c r="H73" s="77"/>
      <c r="I73" s="77"/>
      <c r="J73" s="77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77"/>
      <c r="V73" s="77"/>
      <c r="W73" s="77"/>
      <c r="X73" s="77"/>
      <c r="Y73" s="77"/>
      <c r="Z73" s="77"/>
      <c r="AA73" s="77"/>
      <c r="AB73" s="77"/>
      <c r="AC73" s="77"/>
      <c r="AD73" s="77"/>
      <c r="AE73" s="77"/>
    </row>
    <row r="74" spans="1:32" s="19" customFormat="1" ht="15" x14ac:dyDescent="0.2">
      <c r="A74" s="50"/>
      <c r="B74" s="77" t="s">
        <v>115</v>
      </c>
      <c r="C74" s="77"/>
      <c r="D74" s="77"/>
      <c r="E74" s="77"/>
      <c r="F74" s="77"/>
      <c r="G74" s="77"/>
      <c r="H74" s="77"/>
      <c r="I74" s="77"/>
      <c r="J74" s="77"/>
      <c r="K74" s="77"/>
      <c r="L74" s="77"/>
      <c r="M74" s="77"/>
      <c r="N74" s="77"/>
      <c r="O74" s="77"/>
      <c r="P74" s="77"/>
      <c r="Q74" s="77"/>
      <c r="R74" s="77"/>
      <c r="S74" s="77"/>
      <c r="T74" s="77"/>
      <c r="U74" s="77"/>
      <c r="V74" s="77"/>
      <c r="W74" s="77"/>
      <c r="X74" s="77"/>
      <c r="Y74" s="77"/>
      <c r="Z74" s="77"/>
      <c r="AA74" s="77"/>
      <c r="AB74" s="77"/>
      <c r="AC74" s="77"/>
      <c r="AD74" s="77"/>
      <c r="AE74" s="77"/>
    </row>
    <row r="75" spans="1:32" s="19" customFormat="1" ht="15" x14ac:dyDescent="0.2">
      <c r="A75" s="50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</row>
    <row r="76" spans="1:32" s="19" customFormat="1" ht="37.5" customHeight="1" x14ac:dyDescent="0.25">
      <c r="A76" s="50"/>
      <c r="B76" s="51" t="s">
        <v>116</v>
      </c>
      <c r="C76" s="52"/>
      <c r="D76" s="52"/>
      <c r="E76" s="53"/>
      <c r="F76" s="51"/>
      <c r="G76" s="78">
        <f>I87</f>
        <v>1606747.9163500001</v>
      </c>
      <c r="H76" s="78"/>
      <c r="I76" s="78"/>
      <c r="J76" s="78"/>
      <c r="K76" s="78"/>
      <c r="L76" s="78"/>
      <c r="M76" s="54" t="s">
        <v>117</v>
      </c>
    </row>
    <row r="77" spans="1:32" ht="15" x14ac:dyDescent="0.2">
      <c r="A77" s="19"/>
      <c r="B77" s="4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</row>
    <row r="78" spans="1:32" ht="15.75" x14ac:dyDescent="0.2">
      <c r="A78" s="19"/>
      <c r="B78" s="45" t="s">
        <v>118</v>
      </c>
      <c r="C78" s="79" t="s">
        <v>119</v>
      </c>
      <c r="D78" s="80"/>
      <c r="E78" s="79" t="s">
        <v>120</v>
      </c>
      <c r="F78" s="80"/>
      <c r="G78" s="79" t="s">
        <v>121</v>
      </c>
      <c r="H78" s="80"/>
      <c r="I78" s="81" t="s">
        <v>122</v>
      </c>
      <c r="J78" s="81"/>
      <c r="K78" s="81"/>
      <c r="L78" s="81"/>
      <c r="M78" s="81"/>
      <c r="N78" s="55"/>
      <c r="O78" s="55"/>
      <c r="P78" s="55"/>
      <c r="Q78" s="55"/>
      <c r="R78" s="55"/>
      <c r="S78" s="55"/>
      <c r="T78" s="55"/>
      <c r="U78" s="55"/>
      <c r="V78" s="55"/>
      <c r="W78" s="19"/>
      <c r="X78" s="19"/>
      <c r="Y78" s="19"/>
      <c r="Z78" s="19"/>
      <c r="AA78" s="19"/>
      <c r="AB78" s="19"/>
      <c r="AC78" s="19"/>
      <c r="AD78" s="19"/>
      <c r="AE78" s="19"/>
    </row>
    <row r="79" spans="1:32" ht="28.5" customHeight="1" x14ac:dyDescent="0.2">
      <c r="B79" s="56">
        <v>2020</v>
      </c>
      <c r="C79" s="82">
        <v>389567.3</v>
      </c>
      <c r="D79" s="83"/>
      <c r="E79" s="84">
        <f>E67</f>
        <v>190589.30000000002</v>
      </c>
      <c r="F79" s="85"/>
      <c r="G79" s="84">
        <f>N67</f>
        <v>14452.8</v>
      </c>
      <c r="H79" s="85"/>
      <c r="I79" s="84">
        <f t="shared" ref="I79:I87" si="63">SUM(C79:H79)</f>
        <v>594609.4</v>
      </c>
      <c r="J79" s="84"/>
      <c r="K79" s="84"/>
      <c r="L79" s="85"/>
      <c r="M79" s="85"/>
      <c r="N79" s="57"/>
      <c r="O79" s="57"/>
      <c r="P79" s="57"/>
      <c r="Q79" s="57"/>
      <c r="R79" s="57"/>
      <c r="S79" s="57"/>
      <c r="T79" s="57"/>
      <c r="U79" s="57"/>
      <c r="V79" s="57"/>
      <c r="W79" s="1"/>
      <c r="X79" s="1"/>
      <c r="Y79" s="1"/>
      <c r="Z79" s="1"/>
      <c r="AA79" s="1"/>
      <c r="AB79" s="1"/>
      <c r="AC79" s="1"/>
      <c r="AD79" s="1"/>
      <c r="AE79" s="1"/>
    </row>
    <row r="80" spans="1:32" ht="15" x14ac:dyDescent="0.2">
      <c r="B80" s="56">
        <v>2021</v>
      </c>
      <c r="C80" s="82">
        <f>503.2+145683.2</f>
        <v>146186.40000000002</v>
      </c>
      <c r="D80" s="83"/>
      <c r="E80" s="84">
        <f>F67</f>
        <v>146386.70000000001</v>
      </c>
      <c r="F80" s="85"/>
      <c r="G80" s="84">
        <f>O67</f>
        <v>6866.7649999999994</v>
      </c>
      <c r="H80" s="85"/>
      <c r="I80" s="84">
        <v>299439.90000000002</v>
      </c>
      <c r="J80" s="84"/>
      <c r="K80" s="84"/>
      <c r="L80" s="85"/>
      <c r="M80" s="85"/>
      <c r="N80" s="1"/>
      <c r="O80" s="57"/>
      <c r="P80" s="57"/>
      <c r="Q80" s="57"/>
      <c r="R80" s="57"/>
      <c r="S80" s="57"/>
      <c r="T80" s="57"/>
      <c r="U80" s="57"/>
      <c r="V80" s="57"/>
      <c r="W80" s="1"/>
      <c r="X80" s="1"/>
      <c r="Y80" s="1"/>
      <c r="Z80" s="1"/>
      <c r="AA80" s="1"/>
      <c r="AB80" s="1"/>
      <c r="AC80" s="1"/>
      <c r="AD80" s="1"/>
      <c r="AE80" s="1"/>
    </row>
    <row r="81" spans="2:31" ht="15" x14ac:dyDescent="0.2">
      <c r="B81" s="56">
        <v>2022</v>
      </c>
      <c r="C81" s="82">
        <v>540922.4</v>
      </c>
      <c r="D81" s="86"/>
      <c r="E81" s="84">
        <f>G67</f>
        <v>78197.799999999988</v>
      </c>
      <c r="F81" s="85"/>
      <c r="G81" s="84">
        <f>P67</f>
        <v>12606.875000000002</v>
      </c>
      <c r="H81" s="85"/>
      <c r="I81" s="84">
        <f t="shared" si="63"/>
        <v>631727.07499999995</v>
      </c>
      <c r="J81" s="84"/>
      <c r="K81" s="84"/>
      <c r="L81" s="85"/>
      <c r="M81" s="85"/>
      <c r="N81" s="57"/>
      <c r="O81" s="57"/>
      <c r="P81" s="57"/>
      <c r="Q81" s="57"/>
      <c r="R81" s="57"/>
      <c r="S81" s="57"/>
      <c r="T81" s="57"/>
      <c r="U81" s="57"/>
      <c r="V81" s="57"/>
      <c r="W81" s="1"/>
      <c r="X81" s="1"/>
      <c r="Y81" s="1"/>
      <c r="Z81" s="1"/>
      <c r="AA81" s="1"/>
      <c r="AB81" s="1"/>
      <c r="AC81" s="1"/>
      <c r="AD81" s="1"/>
      <c r="AE81" s="1"/>
    </row>
    <row r="82" spans="2:31" ht="15" x14ac:dyDescent="0.2">
      <c r="B82" s="56">
        <v>2023</v>
      </c>
      <c r="C82" s="87">
        <v>0</v>
      </c>
      <c r="D82" s="85"/>
      <c r="E82" s="84">
        <f>H67</f>
        <v>31200</v>
      </c>
      <c r="F82" s="85"/>
      <c r="G82" s="84">
        <f>Q67</f>
        <v>20281.979350000001</v>
      </c>
      <c r="H82" s="85"/>
      <c r="I82" s="84">
        <f t="shared" si="63"/>
        <v>51481.979350000001</v>
      </c>
      <c r="J82" s="84"/>
      <c r="K82" s="84"/>
      <c r="L82" s="85"/>
      <c r="M82" s="85"/>
      <c r="N82" s="57"/>
      <c r="O82" s="57"/>
      <c r="P82" s="57"/>
      <c r="Q82" s="57"/>
      <c r="R82" s="57"/>
      <c r="S82" s="57"/>
      <c r="T82" s="57"/>
      <c r="U82" s="57"/>
      <c r="V82" s="57"/>
      <c r="W82" s="1"/>
      <c r="X82" s="1"/>
      <c r="Y82" s="1"/>
      <c r="Z82" s="1"/>
      <c r="AA82" s="1"/>
      <c r="AB82" s="1"/>
      <c r="AC82" s="1"/>
      <c r="AD82" s="1"/>
      <c r="AE82" s="1"/>
    </row>
    <row r="83" spans="2:31" ht="15" x14ac:dyDescent="0.2">
      <c r="B83" s="56">
        <v>2024</v>
      </c>
      <c r="C83" s="87">
        <v>0</v>
      </c>
      <c r="D83" s="85"/>
      <c r="E83" s="87">
        <f>I67</f>
        <v>0</v>
      </c>
      <c r="F83" s="85"/>
      <c r="G83" s="84">
        <f>R67</f>
        <v>12200.55</v>
      </c>
      <c r="H83" s="85"/>
      <c r="I83" s="84">
        <f t="shared" si="63"/>
        <v>12200.55</v>
      </c>
      <c r="J83" s="84"/>
      <c r="K83" s="84"/>
      <c r="L83" s="85"/>
      <c r="M83" s="85"/>
      <c r="N83" s="57"/>
      <c r="O83" s="57"/>
      <c r="P83" s="57"/>
      <c r="Q83" s="57"/>
      <c r="R83" s="57"/>
      <c r="S83" s="57"/>
      <c r="T83" s="57"/>
      <c r="U83" s="57"/>
      <c r="V83" s="57"/>
      <c r="W83" s="1"/>
      <c r="X83" s="1"/>
      <c r="Y83" s="1"/>
      <c r="Z83" s="1"/>
      <c r="AA83" s="1"/>
      <c r="AB83" s="1"/>
      <c r="AC83" s="1"/>
      <c r="AD83" s="1"/>
      <c r="AE83" s="1"/>
    </row>
    <row r="84" spans="2:31" ht="15" x14ac:dyDescent="0.2">
      <c r="B84" s="56">
        <v>2025</v>
      </c>
      <c r="C84" s="87">
        <v>0</v>
      </c>
      <c r="D84" s="85"/>
      <c r="E84" s="87">
        <f t="shared" ref="E84:E86" si="64">L65</f>
        <v>0</v>
      </c>
      <c r="F84" s="85"/>
      <c r="G84" s="84">
        <f>S67</f>
        <v>16816.046999999999</v>
      </c>
      <c r="H84" s="85"/>
      <c r="I84" s="84">
        <f t="shared" si="63"/>
        <v>16816.046999999999</v>
      </c>
      <c r="J84" s="84"/>
      <c r="K84" s="84"/>
      <c r="L84" s="85"/>
      <c r="M84" s="85"/>
      <c r="N84" s="57"/>
      <c r="O84" s="57"/>
      <c r="P84" s="57"/>
      <c r="Q84" s="57"/>
      <c r="R84" s="57"/>
      <c r="S84" s="57"/>
      <c r="T84" s="57"/>
      <c r="U84" s="57"/>
      <c r="V84" s="57"/>
      <c r="W84" s="1"/>
      <c r="X84" s="1"/>
      <c r="Y84" s="1"/>
      <c r="Z84" s="1"/>
      <c r="AA84" s="1"/>
      <c r="AB84" s="1"/>
      <c r="AC84" s="1"/>
      <c r="AD84" s="1"/>
      <c r="AE84" s="1"/>
    </row>
    <row r="85" spans="2:31" ht="15" x14ac:dyDescent="0.2">
      <c r="B85" s="56">
        <v>2026</v>
      </c>
      <c r="C85" s="87">
        <v>0</v>
      </c>
      <c r="D85" s="85"/>
      <c r="E85" s="87">
        <f t="shared" si="64"/>
        <v>0</v>
      </c>
      <c r="F85" s="85"/>
      <c r="G85" s="84">
        <f>T67</f>
        <v>473.00000000000006</v>
      </c>
      <c r="H85" s="85"/>
      <c r="I85" s="84">
        <f t="shared" si="63"/>
        <v>473.00000000000006</v>
      </c>
      <c r="J85" s="84"/>
      <c r="K85" s="84"/>
      <c r="L85" s="85"/>
      <c r="M85" s="85"/>
      <c r="N85" s="57"/>
      <c r="O85" s="57"/>
      <c r="P85" s="57"/>
      <c r="Q85" s="57"/>
      <c r="R85" s="57"/>
      <c r="S85" s="57"/>
      <c r="T85" s="57"/>
      <c r="U85" s="57"/>
      <c r="V85" s="57"/>
      <c r="W85" s="1"/>
      <c r="X85" s="1"/>
      <c r="Y85" s="1"/>
      <c r="Z85" s="1"/>
      <c r="AA85" s="1"/>
      <c r="AB85" s="1"/>
      <c r="AC85" s="1"/>
      <c r="AD85" s="1"/>
      <c r="AE85" s="1"/>
    </row>
    <row r="86" spans="2:31" ht="15" x14ac:dyDescent="0.2">
      <c r="B86" s="56">
        <v>2027</v>
      </c>
      <c r="C86" s="87">
        <v>0</v>
      </c>
      <c r="D86" s="85"/>
      <c r="E86" s="87">
        <f t="shared" si="64"/>
        <v>0</v>
      </c>
      <c r="F86" s="85"/>
      <c r="G86" s="84">
        <v>0</v>
      </c>
      <c r="H86" s="85"/>
      <c r="I86" s="84">
        <f t="shared" si="63"/>
        <v>0</v>
      </c>
      <c r="J86" s="84"/>
      <c r="K86" s="84"/>
      <c r="L86" s="85"/>
      <c r="M86" s="85"/>
      <c r="N86" s="57"/>
      <c r="O86" s="57"/>
      <c r="P86" s="57"/>
      <c r="Q86" s="57"/>
      <c r="R86" s="57"/>
      <c r="S86" s="57"/>
      <c r="T86" s="57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2:31" ht="15.75" x14ac:dyDescent="0.2">
      <c r="B87" s="45" t="s">
        <v>123</v>
      </c>
      <c r="C87" s="88">
        <f>SUM(C79:D86)</f>
        <v>1076676.1000000001</v>
      </c>
      <c r="D87" s="89"/>
      <c r="E87" s="88">
        <f>SUM(E79:E86)</f>
        <v>446373.8</v>
      </c>
      <c r="F87" s="89"/>
      <c r="G87" s="88">
        <f>SUM(G79:H86)</f>
        <v>83698.016349999991</v>
      </c>
      <c r="H87" s="89"/>
      <c r="I87" s="90">
        <f t="shared" si="63"/>
        <v>1606747.9163500001</v>
      </c>
      <c r="J87" s="90"/>
      <c r="K87" s="90"/>
      <c r="L87" s="90"/>
      <c r="M87" s="90"/>
      <c r="N87" s="58"/>
      <c r="O87" s="58"/>
      <c r="P87" s="58"/>
      <c r="Q87" s="58"/>
      <c r="R87" s="58"/>
      <c r="S87" s="58"/>
      <c r="T87" s="58"/>
      <c r="U87" s="58"/>
      <c r="V87" s="58"/>
      <c r="W87" s="1"/>
      <c r="X87" s="1"/>
      <c r="Y87" s="1"/>
      <c r="Z87" s="1"/>
      <c r="AA87" s="1"/>
      <c r="AB87" s="1"/>
      <c r="AC87" s="1"/>
      <c r="AD87" s="1"/>
      <c r="AE87" s="1"/>
    </row>
    <row r="88" spans="2:31" x14ac:dyDescent="0.2">
      <c r="E88" s="59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2:31" x14ac:dyDescent="0.2"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2:31" x14ac:dyDescent="0.2"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2:31" x14ac:dyDescent="0.2"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2:31" x14ac:dyDescent="0.2"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2:31" x14ac:dyDescent="0.2"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2:31" x14ac:dyDescent="0.2"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2:31" x14ac:dyDescent="0.2"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2:31" x14ac:dyDescent="0.2"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2:31" x14ac:dyDescent="0.2"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2:31" x14ac:dyDescent="0.2"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2:31" x14ac:dyDescent="0.2"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2:31" x14ac:dyDescent="0.2"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2:31" x14ac:dyDescent="0.2"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2:31" x14ac:dyDescent="0.2">
      <c r="B102" s="60"/>
      <c r="C102" s="3"/>
      <c r="D102" s="3"/>
      <c r="I102" s="3"/>
      <c r="J102" s="3"/>
      <c r="K102" s="3"/>
      <c r="L102" s="3"/>
      <c r="M102" s="3"/>
      <c r="N102" s="3"/>
      <c r="P102" s="3"/>
      <c r="R102" s="3"/>
      <c r="S102" s="3"/>
      <c r="T102" s="3"/>
      <c r="U102" s="3"/>
      <c r="W102" s="3"/>
      <c r="X102" s="3"/>
      <c r="Y102" s="3"/>
      <c r="AA102" s="3"/>
      <c r="AB102" s="3"/>
      <c r="AC102" s="3"/>
      <c r="AD102" s="3"/>
      <c r="AE102" s="3"/>
    </row>
    <row r="103" spans="2:31" x14ac:dyDescent="0.2">
      <c r="B103" s="60"/>
      <c r="C103" s="3"/>
      <c r="D103" s="3"/>
      <c r="I103" s="3"/>
      <c r="J103" s="3"/>
      <c r="K103" s="3"/>
      <c r="L103" s="3"/>
      <c r="M103" s="3"/>
      <c r="N103" s="3"/>
      <c r="P103" s="3"/>
      <c r="R103" s="3"/>
      <c r="S103" s="3"/>
      <c r="T103" s="3"/>
      <c r="U103" s="3"/>
      <c r="W103" s="3"/>
      <c r="X103" s="3"/>
      <c r="Y103" s="3"/>
      <c r="AA103" s="3"/>
      <c r="AB103" s="3"/>
      <c r="AC103" s="3"/>
      <c r="AD103" s="3"/>
      <c r="AE103" s="3"/>
    </row>
  </sheetData>
  <mergeCells count="68">
    <mergeCell ref="C87:D87"/>
    <mergeCell ref="E87:F87"/>
    <mergeCell ref="G87:H87"/>
    <mergeCell ref="I87:M87"/>
    <mergeCell ref="C85:D85"/>
    <mergeCell ref="E85:F85"/>
    <mergeCell ref="G85:H85"/>
    <mergeCell ref="I85:M85"/>
    <mergeCell ref="C86:D86"/>
    <mergeCell ref="E86:F86"/>
    <mergeCell ref="G86:H86"/>
    <mergeCell ref="I86:M86"/>
    <mergeCell ref="C83:D83"/>
    <mergeCell ref="E83:F83"/>
    <mergeCell ref="G83:H83"/>
    <mergeCell ref="I83:M83"/>
    <mergeCell ref="C84:D84"/>
    <mergeCell ref="E84:F84"/>
    <mergeCell ref="G84:H84"/>
    <mergeCell ref="I84:M84"/>
    <mergeCell ref="C81:D81"/>
    <mergeCell ref="E81:F81"/>
    <mergeCell ref="G81:H81"/>
    <mergeCell ref="I81:M81"/>
    <mergeCell ref="C82:D82"/>
    <mergeCell ref="E82:F82"/>
    <mergeCell ref="G82:H82"/>
    <mergeCell ref="I82:M82"/>
    <mergeCell ref="C79:D79"/>
    <mergeCell ref="E79:F79"/>
    <mergeCell ref="G79:H79"/>
    <mergeCell ref="I79:M79"/>
    <mergeCell ref="C80:D80"/>
    <mergeCell ref="E80:F80"/>
    <mergeCell ref="G80:H80"/>
    <mergeCell ref="I80:M80"/>
    <mergeCell ref="B74:AE74"/>
    <mergeCell ref="G76:L76"/>
    <mergeCell ref="C78:D78"/>
    <mergeCell ref="E78:F78"/>
    <mergeCell ref="G78:H78"/>
    <mergeCell ref="I78:M78"/>
    <mergeCell ref="B69:AE69"/>
    <mergeCell ref="B70:V70"/>
    <mergeCell ref="B71:AE71"/>
    <mergeCell ref="B72:AE72"/>
    <mergeCell ref="B73:AE73"/>
    <mergeCell ref="B33:AE33"/>
    <mergeCell ref="B49:AE49"/>
    <mergeCell ref="B52:AE52"/>
    <mergeCell ref="B59:AE59"/>
    <mergeCell ref="B63:AE63"/>
    <mergeCell ref="B12:AE12"/>
    <mergeCell ref="B14:AE14"/>
    <mergeCell ref="B17:AE17"/>
    <mergeCell ref="B21:AE21"/>
    <mergeCell ref="B31:AE31"/>
    <mergeCell ref="A4:AE4"/>
    <mergeCell ref="A7:A8"/>
    <mergeCell ref="B7:B8"/>
    <mergeCell ref="C7:C8"/>
    <mergeCell ref="D7:D8"/>
    <mergeCell ref="E7:M7"/>
    <mergeCell ref="N7:V7"/>
    <mergeCell ref="W7:AE7"/>
    <mergeCell ref="E8:M8"/>
    <mergeCell ref="N8:V8"/>
    <mergeCell ref="W8:AE8"/>
  </mergeCells>
  <pageMargins left="0.7" right="0.7" top="0.75" bottom="0.75" header="0.3" footer="0.3"/>
  <pageSetup paperSize="9" scale="37" firstPageNumber="2147483647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4" sqref="J14"/>
    </sheetView>
  </sheetViews>
  <sheetFormatPr defaultRowHeight="15" x14ac:dyDescent="0.25"/>
  <sheetData/>
  <pageMargins left="0.7" right="0.7" top="0.75" bottom="0.75" header="0.3" footer="0.3"/>
  <pageSetup paperSize="9" firstPageNumber="2147483647" orientation="portrait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Лист3</vt:lpstr>
      <vt:lpstr>Лист1!Print_Titles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Екатерина Валентиновна Евтифеева</dc:creator>
  <dc:description/>
  <cp:lastModifiedBy>Защищённый компьютер № 4</cp:lastModifiedBy>
  <cp:revision>37</cp:revision>
  <dcterms:created xsi:type="dcterms:W3CDTF">2006-09-28T05:33:49Z</dcterms:created>
  <dcterms:modified xsi:type="dcterms:W3CDTF">2024-10-17T13:01:51Z</dcterms:modified>
</cp:coreProperties>
</file>