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E017BDAC-9580-4903-A0D0-EA6F67A5AB1B}" xr6:coauthVersionLast="44" xr6:coauthVersionMax="44" xr10:uidLastSave="{00000000-0000-0000-0000-000000000000}"/>
  <bookViews>
    <workbookView xWindow="45" yWindow="2295" windowWidth="20355" windowHeight="7875" xr2:uid="{00000000-000D-0000-FFFF-FFFF00000000}"/>
  </bookViews>
  <sheets>
    <sheet name="Лист1" sheetId="1" r:id="rId1"/>
    <sheet name="Лист3" sheetId="3" r:id="rId2"/>
  </sheets>
  <definedNames>
    <definedName name="_xlnm.Print_Titles" localSheetId="0">Лист1!$A:$Y,Лист1!$7:$10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8" i="1" l="1"/>
  <c r="V53" i="1"/>
  <c r="W53" i="1"/>
  <c r="X53" i="1"/>
  <c r="V50" i="1"/>
  <c r="W50" i="1"/>
  <c r="X50" i="1"/>
  <c r="V49" i="1"/>
  <c r="V48" i="1" s="1"/>
  <c r="W49" i="1"/>
  <c r="W48" i="1" s="1"/>
  <c r="X49" i="1"/>
  <c r="X48" i="1" s="1"/>
  <c r="V46" i="1"/>
  <c r="W46" i="1"/>
  <c r="X46" i="1"/>
  <c r="V45" i="1"/>
  <c r="W45" i="1"/>
  <c r="X45" i="1"/>
  <c r="V44" i="1"/>
  <c r="V43" i="1" s="1"/>
  <c r="W44" i="1"/>
  <c r="W43" i="1" s="1"/>
  <c r="X44" i="1"/>
  <c r="V15" i="1"/>
  <c r="W15" i="1"/>
  <c r="X15" i="1"/>
  <c r="V18" i="1"/>
  <c r="V17" i="1" s="1"/>
  <c r="V12" i="1" s="1"/>
  <c r="W18" i="1"/>
  <c r="W17" i="1" s="1"/>
  <c r="X18" i="1"/>
  <c r="S37" i="1"/>
  <c r="T37" i="1"/>
  <c r="U37" i="1"/>
  <c r="V37" i="1"/>
  <c r="W37" i="1"/>
  <c r="X37" i="1"/>
  <c r="K37" i="1"/>
  <c r="R37" i="1"/>
  <c r="Y37" i="1"/>
  <c r="S38" i="1"/>
  <c r="T38" i="1"/>
  <c r="U38" i="1"/>
  <c r="V38" i="1"/>
  <c r="W38" i="1"/>
  <c r="X38" i="1"/>
  <c r="K38" i="1"/>
  <c r="R38" i="1"/>
  <c r="Y38" i="1"/>
  <c r="S32" i="1"/>
  <c r="T32" i="1"/>
  <c r="U32" i="1"/>
  <c r="V32" i="1"/>
  <c r="V27" i="1" s="1"/>
  <c r="V25" i="1" s="1"/>
  <c r="W32" i="1"/>
  <c r="X32" i="1"/>
  <c r="K32" i="1"/>
  <c r="R32" i="1"/>
  <c r="Y32" i="1"/>
  <c r="S33" i="1"/>
  <c r="T33" i="1"/>
  <c r="U33" i="1"/>
  <c r="V33" i="1"/>
  <c r="W33" i="1"/>
  <c r="X33" i="1"/>
  <c r="K33" i="1"/>
  <c r="Y33" i="1" s="1"/>
  <c r="R33" i="1"/>
  <c r="S34" i="1"/>
  <c r="T34" i="1"/>
  <c r="U34" i="1"/>
  <c r="V34" i="1"/>
  <c r="W34" i="1"/>
  <c r="X34" i="1"/>
  <c r="K34" i="1"/>
  <c r="R34" i="1"/>
  <c r="Y34" i="1"/>
  <c r="S35" i="1"/>
  <c r="T35" i="1"/>
  <c r="U35" i="1"/>
  <c r="V35" i="1"/>
  <c r="W35" i="1"/>
  <c r="X35" i="1"/>
  <c r="K35" i="1"/>
  <c r="R35" i="1"/>
  <c r="Y35" i="1"/>
  <c r="S36" i="1"/>
  <c r="T36" i="1"/>
  <c r="U36" i="1"/>
  <c r="V36" i="1"/>
  <c r="W36" i="1"/>
  <c r="X36" i="1"/>
  <c r="K36" i="1"/>
  <c r="R36" i="1"/>
  <c r="Y36" i="1"/>
  <c r="S29" i="1"/>
  <c r="T29" i="1"/>
  <c r="U29" i="1"/>
  <c r="V29" i="1"/>
  <c r="W29" i="1"/>
  <c r="W27" i="1" s="1"/>
  <c r="W25" i="1" s="1"/>
  <c r="X29" i="1"/>
  <c r="X27" i="1" s="1"/>
  <c r="K29" i="1"/>
  <c r="Y29" i="1" s="1"/>
  <c r="R29" i="1"/>
  <c r="R27" i="1" s="1"/>
  <c r="R25" i="1" s="1"/>
  <c r="R54" i="1" s="1"/>
  <c r="S30" i="1"/>
  <c r="T30" i="1"/>
  <c r="U30" i="1"/>
  <c r="V30" i="1"/>
  <c r="W30" i="1"/>
  <c r="X30" i="1"/>
  <c r="K30" i="1"/>
  <c r="R30" i="1"/>
  <c r="Y30" i="1"/>
  <c r="S31" i="1"/>
  <c r="T31" i="1"/>
  <c r="U31" i="1"/>
  <c r="V31" i="1"/>
  <c r="W31" i="1"/>
  <c r="X31" i="1"/>
  <c r="K31" i="1"/>
  <c r="R31" i="1"/>
  <c r="Y31" i="1"/>
  <c r="R28" i="1"/>
  <c r="K28" i="1"/>
  <c r="Y28" i="1"/>
  <c r="T28" i="1"/>
  <c r="T27" i="1" s="1"/>
  <c r="U28" i="1"/>
  <c r="U27" i="1" s="1"/>
  <c r="U25" i="1" s="1"/>
  <c r="V28" i="1"/>
  <c r="W28" i="1"/>
  <c r="X28" i="1"/>
  <c r="S28" i="1"/>
  <c r="S27" i="1" s="1"/>
  <c r="V23" i="1"/>
  <c r="W23" i="1"/>
  <c r="X23" i="1"/>
  <c r="V22" i="1"/>
  <c r="W22" i="1"/>
  <c r="X22" i="1"/>
  <c r="V21" i="1"/>
  <c r="V20" i="1" s="1"/>
  <c r="W21" i="1"/>
  <c r="W20" i="1" s="1"/>
  <c r="X21" i="1"/>
  <c r="X20" i="1" s="1"/>
  <c r="R41" i="1"/>
  <c r="R40" i="1"/>
  <c r="C69" i="1"/>
  <c r="E14" i="1"/>
  <c r="E12" i="1" s="1"/>
  <c r="E54" i="1" s="1"/>
  <c r="E63" i="1" s="1"/>
  <c r="E17" i="1"/>
  <c r="E20" i="1"/>
  <c r="E27" i="1"/>
  <c r="E40" i="1"/>
  <c r="E43" i="1"/>
  <c r="E48" i="1"/>
  <c r="E52" i="1"/>
  <c r="F14" i="1"/>
  <c r="F17" i="1"/>
  <c r="F20" i="1"/>
  <c r="F27" i="1"/>
  <c r="F40" i="1"/>
  <c r="F43" i="1"/>
  <c r="F48" i="1"/>
  <c r="F52" i="1"/>
  <c r="G14" i="1"/>
  <c r="G12" i="1" s="1"/>
  <c r="G54" i="1" s="1"/>
  <c r="E65" i="1" s="1"/>
  <c r="G17" i="1"/>
  <c r="G20" i="1"/>
  <c r="G27" i="1"/>
  <c r="G40" i="1"/>
  <c r="G43" i="1"/>
  <c r="G48" i="1"/>
  <c r="G52" i="1"/>
  <c r="H14" i="1"/>
  <c r="H17" i="1"/>
  <c r="H20" i="1"/>
  <c r="H27" i="1"/>
  <c r="H40" i="1"/>
  <c r="H25" i="1" s="1"/>
  <c r="H43" i="1"/>
  <c r="H48" i="1"/>
  <c r="H52" i="1"/>
  <c r="I14" i="1"/>
  <c r="I17" i="1"/>
  <c r="I20" i="1"/>
  <c r="I27" i="1"/>
  <c r="I40" i="1"/>
  <c r="I43" i="1"/>
  <c r="I48" i="1"/>
  <c r="I52" i="1"/>
  <c r="I25" i="1" s="1"/>
  <c r="J14" i="1"/>
  <c r="J17" i="1"/>
  <c r="J12" i="1" s="1"/>
  <c r="J20" i="1"/>
  <c r="J27" i="1"/>
  <c r="J25" i="1" s="1"/>
  <c r="J40" i="1"/>
  <c r="J43" i="1"/>
  <c r="J48" i="1"/>
  <c r="J52" i="1"/>
  <c r="L14" i="1"/>
  <c r="L17" i="1"/>
  <c r="L20" i="1"/>
  <c r="L27" i="1"/>
  <c r="L25" i="1" s="1"/>
  <c r="L40" i="1"/>
  <c r="L43" i="1"/>
  <c r="L48" i="1"/>
  <c r="L52" i="1"/>
  <c r="R52" i="1" s="1"/>
  <c r="M14" i="1"/>
  <c r="M17" i="1"/>
  <c r="M12" i="1"/>
  <c r="M20" i="1"/>
  <c r="M27" i="1"/>
  <c r="M40" i="1"/>
  <c r="M43" i="1"/>
  <c r="M25" i="1" s="1"/>
  <c r="M54" i="1" s="1"/>
  <c r="G64" i="1" s="1"/>
  <c r="M48" i="1"/>
  <c r="M52" i="1"/>
  <c r="N14" i="1"/>
  <c r="N12" i="1" s="1"/>
  <c r="N54" i="1" s="1"/>
  <c r="G65" i="1" s="1"/>
  <c r="N17" i="1"/>
  <c r="N20" i="1"/>
  <c r="N27" i="1"/>
  <c r="N40" i="1"/>
  <c r="N43" i="1"/>
  <c r="N48" i="1"/>
  <c r="N52" i="1"/>
  <c r="O14" i="1"/>
  <c r="O17" i="1"/>
  <c r="O20" i="1"/>
  <c r="O27" i="1"/>
  <c r="O25" i="1" s="1"/>
  <c r="O40" i="1"/>
  <c r="O43" i="1"/>
  <c r="O48" i="1"/>
  <c r="O52" i="1"/>
  <c r="P14" i="1"/>
  <c r="P17" i="1"/>
  <c r="P20" i="1"/>
  <c r="P27" i="1"/>
  <c r="P40" i="1"/>
  <c r="P43" i="1"/>
  <c r="P48" i="1"/>
  <c r="P52" i="1"/>
  <c r="P25" i="1" s="1"/>
  <c r="P54" i="1" s="1"/>
  <c r="G67" i="1" s="1"/>
  <c r="Q14" i="1"/>
  <c r="Q12" i="1" s="1"/>
  <c r="Q54" i="1" s="1"/>
  <c r="G68" i="1" s="1"/>
  <c r="Q17" i="1"/>
  <c r="Q20" i="1"/>
  <c r="Q27" i="1"/>
  <c r="Q40" i="1"/>
  <c r="Q43" i="1"/>
  <c r="Q48" i="1"/>
  <c r="Q52" i="1"/>
  <c r="K23" i="1"/>
  <c r="S15" i="1"/>
  <c r="S14" i="1"/>
  <c r="S12" i="1" s="1"/>
  <c r="S18" i="1"/>
  <c r="S17" i="1"/>
  <c r="T15" i="1"/>
  <c r="T14" i="1" s="1"/>
  <c r="T18" i="1"/>
  <c r="T17" i="1" s="1"/>
  <c r="U15" i="1"/>
  <c r="U14" i="1"/>
  <c r="U12" i="1" s="1"/>
  <c r="U54" i="1" s="1"/>
  <c r="U18" i="1"/>
  <c r="U17" i="1"/>
  <c r="V14" i="1"/>
  <c r="W14" i="1"/>
  <c r="X14" i="1"/>
  <c r="X12" i="1" s="1"/>
  <c r="X17" i="1"/>
  <c r="R53" i="1"/>
  <c r="R50" i="1"/>
  <c r="R49" i="1"/>
  <c r="R46" i="1"/>
  <c r="R45" i="1"/>
  <c r="R44" i="1"/>
  <c r="R23" i="1"/>
  <c r="Y23" i="1" s="1"/>
  <c r="R22" i="1"/>
  <c r="R21" i="1"/>
  <c r="R18" i="1"/>
  <c r="Y18" i="1" s="1"/>
  <c r="Y17" i="1" s="1"/>
  <c r="R17" i="1"/>
  <c r="R15" i="1"/>
  <c r="R14" i="1" s="1"/>
  <c r="R12" i="1" s="1"/>
  <c r="K53" i="1"/>
  <c r="K52" i="1"/>
  <c r="K44" i="1"/>
  <c r="Y44" i="1" s="1"/>
  <c r="K45" i="1"/>
  <c r="K46" i="1"/>
  <c r="K50" i="1"/>
  <c r="Y50" i="1" s="1"/>
  <c r="K49" i="1"/>
  <c r="Y49" i="1" s="1"/>
  <c r="K41" i="1"/>
  <c r="Y41" i="1" s="1"/>
  <c r="Y40" i="1" s="1"/>
  <c r="K40" i="1"/>
  <c r="K27" i="1"/>
  <c r="K22" i="1"/>
  <c r="K21" i="1"/>
  <c r="Y21" i="1" s="1"/>
  <c r="Y20" i="1" s="1"/>
  <c r="K18" i="1"/>
  <c r="K17" i="1"/>
  <c r="K15" i="1"/>
  <c r="K14" i="1"/>
  <c r="K12" i="1" s="1"/>
  <c r="V40" i="1"/>
  <c r="V52" i="1"/>
  <c r="W40" i="1"/>
  <c r="W52" i="1"/>
  <c r="X40" i="1"/>
  <c r="X43" i="1"/>
  <c r="X52" i="1"/>
  <c r="S44" i="1"/>
  <c r="T44" i="1"/>
  <c r="U44" i="1"/>
  <c r="S45" i="1"/>
  <c r="S46" i="1"/>
  <c r="S43" i="1" s="1"/>
  <c r="T45" i="1"/>
  <c r="T43" i="1" s="1"/>
  <c r="T46" i="1"/>
  <c r="U45" i="1"/>
  <c r="U46" i="1"/>
  <c r="S21" i="1"/>
  <c r="S20" i="1" s="1"/>
  <c r="S22" i="1"/>
  <c r="S23" i="1"/>
  <c r="T21" i="1"/>
  <c r="T22" i="1"/>
  <c r="T23" i="1"/>
  <c r="U21" i="1"/>
  <c r="U20" i="1" s="1"/>
  <c r="U22" i="1"/>
  <c r="U23" i="1"/>
  <c r="U53" i="1"/>
  <c r="U52" i="1"/>
  <c r="T53" i="1"/>
  <c r="T52" i="1"/>
  <c r="S53" i="1"/>
  <c r="S52" i="1" s="1"/>
  <c r="U50" i="1"/>
  <c r="T50" i="1"/>
  <c r="S50" i="1"/>
  <c r="U49" i="1"/>
  <c r="T49" i="1"/>
  <c r="T48" i="1" s="1"/>
  <c r="S49" i="1"/>
  <c r="U41" i="1"/>
  <c r="U40" i="1"/>
  <c r="T41" i="1"/>
  <c r="T40" i="1"/>
  <c r="S41" i="1"/>
  <c r="S40" i="1" s="1"/>
  <c r="S48" i="1"/>
  <c r="L12" i="1"/>
  <c r="U43" i="1"/>
  <c r="U48" i="1"/>
  <c r="Y45" i="1"/>
  <c r="Y43" i="1" s="1"/>
  <c r="K20" i="1"/>
  <c r="Y46" i="1"/>
  <c r="Y15" i="1"/>
  <c r="Y14" i="1" s="1"/>
  <c r="P12" i="1"/>
  <c r="O12" i="1"/>
  <c r="R20" i="1"/>
  <c r="Y22" i="1"/>
  <c r="T20" i="1"/>
  <c r="Q25" i="1"/>
  <c r="I12" i="1"/>
  <c r="I54" i="1" s="1"/>
  <c r="E67" i="1" s="1"/>
  <c r="H12" i="1"/>
  <c r="H54" i="1" s="1"/>
  <c r="E66" i="1" s="1"/>
  <c r="F12" i="1"/>
  <c r="Y53" i="1"/>
  <c r="Y52" i="1"/>
  <c r="R43" i="1"/>
  <c r="R48" i="1"/>
  <c r="N25" i="1"/>
  <c r="G25" i="1"/>
  <c r="F25" i="1"/>
  <c r="F54" i="1" s="1"/>
  <c r="E64" i="1" s="1"/>
  <c r="E25" i="1"/>
  <c r="V54" i="1" l="1"/>
  <c r="T12" i="1"/>
  <c r="T54" i="1" s="1"/>
  <c r="T25" i="1"/>
  <c r="X25" i="1"/>
  <c r="I65" i="1"/>
  <c r="I67" i="1"/>
  <c r="L54" i="1"/>
  <c r="G63" i="1" s="1"/>
  <c r="X54" i="1"/>
  <c r="W12" i="1"/>
  <c r="W54" i="1" s="1"/>
  <c r="J54" i="1"/>
  <c r="E68" i="1" s="1"/>
  <c r="I68" i="1" s="1"/>
  <c r="I64" i="1"/>
  <c r="Y27" i="1"/>
  <c r="S25" i="1"/>
  <c r="S54" i="1"/>
  <c r="O54" i="1"/>
  <c r="G66" i="1" s="1"/>
  <c r="I66" i="1" s="1"/>
  <c r="Y48" i="1"/>
  <c r="K43" i="1"/>
  <c r="K25" i="1" s="1"/>
  <c r="K54" i="1" s="1"/>
  <c r="K48" i="1"/>
  <c r="Y12" i="1" l="1"/>
  <c r="G69" i="1"/>
  <c r="Y25" i="1"/>
  <c r="Y54" i="1" s="1"/>
  <c r="I63" i="1"/>
  <c r="E69" i="1"/>
  <c r="I69" i="1" s="1"/>
</calcChain>
</file>

<file path=xl/sharedStrings.xml><?xml version="1.0" encoding="utf-8"?>
<sst xmlns="http://schemas.openxmlformats.org/spreadsheetml/2006/main" count="107" uniqueCount="98">
  <si>
    <t>№ п/п</t>
  </si>
  <si>
    <t>Наименование объекта</t>
  </si>
  <si>
    <t>Сроки строи-тельства</t>
  </si>
  <si>
    <t>Ст-ть объекта</t>
  </si>
  <si>
    <t>общий объем финансирования</t>
  </si>
  <si>
    <t>областной бюджет</t>
  </si>
  <si>
    <t>местный бюджет</t>
  </si>
  <si>
    <t>всего</t>
  </si>
  <si>
    <t>1.</t>
  </si>
  <si>
    <t xml:space="preserve">Развитие инженерной инфраструктуры </t>
  </si>
  <si>
    <t>1.1.</t>
  </si>
  <si>
    <t>Строительство объектов коммунальной инфраструктуры в целях жилищного строительства</t>
  </si>
  <si>
    <t>1.1.1.</t>
  </si>
  <si>
    <t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</si>
  <si>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1.2.</t>
  </si>
  <si>
    <t>Развитие сетей водоснабжения и водоотведения на застроенной территории МО "Котлас"</t>
  </si>
  <si>
    <t xml:space="preserve"> </t>
  </si>
  <si>
    <t>1.2.1.</t>
  </si>
  <si>
    <t>Прокладка канализационного напорного коллектора от КНС 46-го лесозавода через затон Лименда</t>
  </si>
  <si>
    <t>2.</t>
  </si>
  <si>
    <t>Строительство объектов дорожной инфраструктуры в целях жилищного строительства</t>
  </si>
  <si>
    <t>2.1.</t>
  </si>
  <si>
    <t>2.2.</t>
  </si>
  <si>
    <t>Проектирование и строительство автодороги по ул. Ушинского на участке от ул. Маяковского до ул. Посадская; (протяженность 1900 м.)</t>
  </si>
  <si>
    <t>2.3.</t>
  </si>
  <si>
    <t>Проектирование и строительство автодороги по пр.Мира от ул. Невского до объездной автодороги Котлас-Коряжма</t>
  </si>
  <si>
    <t>3.</t>
  </si>
  <si>
    <t>Строительство и реконструкция объектов социальной инфраструктуры</t>
  </si>
  <si>
    <t>3.1.</t>
  </si>
  <si>
    <t>Объекты территориального планирования</t>
  </si>
  <si>
    <t>3.1.1.</t>
  </si>
  <si>
    <t>3.1.2.</t>
  </si>
  <si>
    <t>3.1.3.</t>
  </si>
  <si>
    <t>3.2.</t>
  </si>
  <si>
    <t>Объекты физической культуры и спорта</t>
  </si>
  <si>
    <t>3.2.1.</t>
  </si>
  <si>
    <t>3.3.</t>
  </si>
  <si>
    <t>Объекты образования</t>
  </si>
  <si>
    <t>3.3.1.</t>
  </si>
  <si>
    <t>3.3.2.</t>
  </si>
  <si>
    <t>ИТОГО ПО ПРОГРАММЕ</t>
  </si>
  <si>
    <t xml:space="preserve"> - Строительство объектов с привлечением средств из Федерального бюджета:</t>
  </si>
  <si>
    <t>Год реализации</t>
  </si>
  <si>
    <t>Федеральный бюджет</t>
  </si>
  <si>
    <t>Областной бюджет</t>
  </si>
  <si>
    <t>Местный бюджет</t>
  </si>
  <si>
    <t>Всего</t>
  </si>
  <si>
    <t>ИТОГО</t>
  </si>
  <si>
    <t>3.4.</t>
  </si>
  <si>
    <t>3.4.1.</t>
  </si>
  <si>
    <t>Строительство наружного противопожарного водоснабжения</t>
  </si>
  <si>
    <t>3.4.2.</t>
  </si>
  <si>
    <t>Проектирование и устройство защитного сооружения в микрорайоне Лименда (район 46 - Лесозавода) г. Котласа</t>
  </si>
  <si>
    <t>Объекты гражданской защиты</t>
  </si>
  <si>
    <t>3.5.</t>
  </si>
  <si>
    <t>Объекты культуры</t>
  </si>
  <si>
    <t>3.5.1.</t>
  </si>
  <si>
    <t>Проектирование и строительство театра на 380 мест в г. Котласе</t>
  </si>
  <si>
    <t>Проектирование и строительство школы на 860 мест в г. Котласе (***)</t>
  </si>
  <si>
    <t>тыс.рублей</t>
  </si>
  <si>
    <t>Итого по программе с учетом привлеченных средств федерального бюджета:</t>
  </si>
  <si>
    <t>Проектирование и строительство детского сада на 220 мест в г. Котласе по ул. Кедрова, д. 19</t>
  </si>
  <si>
    <t>Проектирование и строительство крытого хоккейного корта в п. Вычегодский</t>
  </si>
  <si>
    <t>Капитальный ремонт путепровода в г. Котласе</t>
  </si>
  <si>
    <t>Финансирование мероприятий муниципальной программы МО "Котлас" "Строительство объектов инженерной и социальной ифраструктуры муниципального образования "Котлас" на 2020-2025 годы"</t>
  </si>
  <si>
    <t>Проектирование и строительство здания детского сада на 280 мест в г.Котласе по пр. Мира, д. 24-а ( ** )</t>
  </si>
  <si>
    <t>2018-2025</t>
  </si>
  <si>
    <t>2014-2025</t>
  </si>
  <si>
    <t>2012-2025</t>
  </si>
  <si>
    <t>2015-2025</t>
  </si>
  <si>
    <t>2019-2025</t>
  </si>
  <si>
    <t>2016-2025</t>
  </si>
  <si>
    <t>3.1.4.</t>
  </si>
  <si>
    <t>3.1.5.</t>
  </si>
  <si>
    <t>Проект планировки территории, ограниченной улицами 7-го Съезда Советов, Мелентьева, Маяковского, Луначарского</t>
  </si>
  <si>
    <t>3.1.6.</t>
  </si>
  <si>
    <t>3.1.7.</t>
  </si>
  <si>
    <t>3.1.8.</t>
  </si>
  <si>
    <t xml:space="preserve">Инженерно-геодезические  изыскания (топографическая съемка территории городского парка) 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</si>
  <si>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</si>
  <si>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Инженерно-геодезические  изыскания (топографическая съемка территории в районе деревни Слуды)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</si>
  <si>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</si>
  <si>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3.1.9.</t>
  </si>
  <si>
    <t>3.1.10.</t>
  </si>
  <si>
    <t xml:space="preserve">Инженерно-геодезические  изыскания (топографическая съемка микрорайона Пырский) </t>
  </si>
  <si>
    <t xml:space="preserve">Инженерно-геодезические  изыскания (топографическая съемка в районе деревни Свининская ) </t>
  </si>
  <si>
    <t>3.1.11.</t>
  </si>
  <si>
    <t>Инженерно-геодезические  изыскания (топографическая съемка территории Двинопарка и пляжа по улице Виноградова)</t>
  </si>
  <si>
    <t xml:space="preserve">Инженерно-геодезические  изыскания (топографическая съемка в районе Байки ) </t>
  </si>
  <si>
    <t>Проект планировки территории и проект межевания территории восточной части рабочего поселка Вычегодский</t>
  </si>
  <si>
    <t>Проект межевания территории под многоквартирными домами</t>
  </si>
  <si>
    <t>2020-2023</t>
  </si>
  <si>
    <t>**** - На строительство здания детского сада на 220 мест привлечены из Федерального бюджета денежные средства в 2019 г. - 140 000 тыс.рублей, в 2020 г. - 77 585,8 тыс.рублей.</t>
  </si>
  <si>
    <t>** - На строительство здания детского сада на 280 мест привлечены из Федерального бюджета денежные средства в размере 186 108,2 тыс.рублей, в том числе в 2018 г. - 99 933,6 тыс.рублей; в 2019 г. - 86174,6 тыс.рублей.</t>
  </si>
  <si>
    <t>*** - На строительство здания школы на 860 мест в г. Котласе привлечены из Федерального бюджета денежные средства в размере 858 601,4 тыс.рублей, в том числе в 2019 г. - 91 545,8 тыс.рублей., 2022 г. - 767 055,6 тыс. рублей</t>
  </si>
  <si>
    <t xml:space="preserve">«Котлас» «Строительство объектов инженерной и социальной инфраструктуры </t>
  </si>
  <si>
    <t>муниципального образования «Котлас» на 2020 - 2025 годы»</t>
  </si>
  <si>
    <t xml:space="preserve">Приложение №2 к муниципальной программе муниципального образования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</si>
</sst>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2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2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Fill="1" applyBorder="1" applyAlignment="1"/>
    <xf numFmtId="2" fontId="5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2" fontId="6" fillId="0" borderId="1" xfId="0" applyNumberFormat="1" applyFont="1" applyFill="1" applyBorder="1" applyAlignment="1"/>
    <xf numFmtId="2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/>
    <xf numFmtId="2" fontId="2" fillId="0" borderId="1" xfId="0" applyNumberFormat="1" applyFont="1" applyBorder="1" applyAlignment="1"/>
    <xf numFmtId="1" fontId="5" fillId="0" borderId="1" xfId="0" applyNumberFormat="1" applyFont="1" applyBorder="1" applyAlignment="1"/>
    <xf numFmtId="1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3" fontId="5" fillId="0" borderId="1" xfId="0" applyNumberFormat="1" applyFont="1" applyBorder="1" applyAlignment="1"/>
    <xf numFmtId="2" fontId="5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/>
    <xf numFmtId="2" fontId="6" fillId="0" borderId="1" xfId="0" applyNumberFormat="1" applyFont="1" applyBorder="1" applyAlignment="1">
      <alignment wrapText="1"/>
    </xf>
    <xf numFmtId="0" fontId="5" fillId="0" borderId="0" xfId="0" applyFont="1" applyBorder="1"/>
    <xf numFmtId="3" fontId="5" fillId="0" borderId="0" xfId="0" applyNumberFormat="1" applyFont="1" applyBorder="1"/>
    <xf numFmtId="0" fontId="2" fillId="0" borderId="0" xfId="0" applyFont="1" applyAlignment="1">
      <alignment horizontal="right" vertical="justify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1" fillId="2" borderId="0" xfId="0" applyFont="1" applyFill="1"/>
    <xf numFmtId="2" fontId="1" fillId="2" borderId="0" xfId="0" applyNumberFormat="1" applyFont="1" applyFill="1"/>
    <xf numFmtId="1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3" fontId="5" fillId="2" borderId="0" xfId="0" applyNumberFormat="1" applyFont="1" applyFill="1" applyBorder="1"/>
    <xf numFmtId="3" fontId="2" fillId="0" borderId="1" xfId="0" applyNumberFormat="1" applyFont="1" applyBorder="1"/>
    <xf numFmtId="165" fontId="2" fillId="0" borderId="1" xfId="0" applyNumberFormat="1" applyFont="1" applyBorder="1"/>
    <xf numFmtId="165" fontId="2" fillId="0" borderId="2" xfId="0" applyNumberFormat="1" applyFont="1" applyFill="1" applyBorder="1"/>
    <xf numFmtId="165" fontId="2" fillId="0" borderId="1" xfId="0" applyNumberFormat="1" applyFont="1" applyFill="1" applyBorder="1"/>
    <xf numFmtId="165" fontId="5" fillId="2" borderId="1" xfId="0" applyNumberFormat="1" applyFont="1" applyFill="1" applyBorder="1" applyAlignment="1"/>
    <xf numFmtId="165" fontId="2" fillId="2" borderId="1" xfId="0" applyNumberFormat="1" applyFont="1" applyFill="1" applyBorder="1" applyAlignment="1">
      <alignment horizontal="right"/>
    </xf>
    <xf numFmtId="165" fontId="2" fillId="0" borderId="0" xfId="0" applyNumberFormat="1" applyFont="1"/>
    <xf numFmtId="165" fontId="2" fillId="2" borderId="1" xfId="0" applyNumberFormat="1" applyFont="1" applyFill="1" applyBorder="1"/>
    <xf numFmtId="165" fontId="5" fillId="2" borderId="1" xfId="0" applyNumberFormat="1" applyFont="1" applyFill="1" applyBorder="1"/>
    <xf numFmtId="165" fontId="2" fillId="2" borderId="2" xfId="0" applyNumberFormat="1" applyFont="1" applyFill="1" applyBorder="1"/>
    <xf numFmtId="165" fontId="2" fillId="2" borderId="2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2" fillId="2" borderId="0" xfId="0" applyFont="1" applyFill="1" applyBorder="1"/>
    <xf numFmtId="2" fontId="5" fillId="2" borderId="1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3" fontId="5" fillId="3" borderId="1" xfId="0" applyNumberFormat="1" applyFont="1" applyFill="1" applyBorder="1"/>
    <xf numFmtId="165" fontId="5" fillId="3" borderId="1" xfId="0" applyNumberFormat="1" applyFont="1" applyFill="1" applyBorder="1"/>
    <xf numFmtId="2" fontId="5" fillId="4" borderId="1" xfId="0" applyNumberFormat="1" applyFont="1" applyFill="1" applyBorder="1" applyAlignment="1">
      <alignment horizontal="left" vertical="center"/>
    </xf>
    <xf numFmtId="2" fontId="5" fillId="4" borderId="1" xfId="0" applyNumberFormat="1" applyFont="1" applyFill="1" applyBorder="1" applyAlignment="1"/>
    <xf numFmtId="1" fontId="5" fillId="4" borderId="1" xfId="0" applyNumberFormat="1" applyFont="1" applyFill="1" applyBorder="1" applyAlignment="1"/>
    <xf numFmtId="165" fontId="5" fillId="4" borderId="1" xfId="0" applyNumberFormat="1" applyFont="1" applyFill="1" applyBorder="1" applyAlignment="1"/>
    <xf numFmtId="2" fontId="2" fillId="4" borderId="1" xfId="0" applyNumberFormat="1" applyFont="1" applyFill="1" applyBorder="1" applyAlignment="1"/>
    <xf numFmtId="3" fontId="5" fillId="4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2" fillId="0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1" xfId="0" applyFont="1" applyFill="1" applyBorder="1"/>
    <xf numFmtId="2" fontId="5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 wrapText="1"/>
    </xf>
    <xf numFmtId="165" fontId="2" fillId="2" borderId="0" xfId="0" applyNumberFormat="1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0" fontId="10" fillId="0" borderId="0" xfId="0" applyFont="1" applyAlignment="1"/>
    <xf numFmtId="0" fontId="2" fillId="0" borderId="0" xfId="0" applyFont="1" applyAlignment="1"/>
    <xf numFmtId="165" fontId="5" fillId="0" borderId="1" xfId="0" applyNumberFormat="1" applyFont="1" applyFill="1" applyBorder="1" applyAlignment="1"/>
    <xf numFmtId="165" fontId="2" fillId="0" borderId="0" xfId="0" applyNumberFormat="1" applyFont="1" applyFill="1" applyBorder="1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Border="1"/>
    <xf numFmtId="0" fontId="1" fillId="2" borderId="0" xfId="0" applyFont="1" applyFill="1" applyAlignment="1">
      <alignment horizontal="right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/>
    <xf numFmtId="2" fontId="6" fillId="0" borderId="3" xfId="0" applyNumberFormat="1" applyFont="1" applyBorder="1" applyAlignment="1"/>
    <xf numFmtId="2" fontId="6" fillId="0" borderId="5" xfId="0" applyNumberFormat="1" applyFont="1" applyBorder="1" applyAlignment="1"/>
    <xf numFmtId="2" fontId="6" fillId="0" borderId="4" xfId="0" applyNumberFormat="1" applyFont="1" applyBorder="1" applyAlignment="1"/>
    <xf numFmtId="2" fontId="6" fillId="0" borderId="1" xfId="0" applyNumberFormat="1" applyFon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/>
    <xf numFmtId="2" fontId="7" fillId="2" borderId="1" xfId="0" applyNumberFormat="1" applyFont="1" applyFill="1" applyBorder="1" applyAlignment="1"/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/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4" xfId="0" applyFont="1" applyBorder="1" applyAlignment="1"/>
    <xf numFmtId="2" fontId="6" fillId="0" borderId="3" xfId="0" applyNumberFormat="1" applyFont="1" applyFill="1" applyBorder="1" applyAlignment="1"/>
    <xf numFmtId="0" fontId="1" fillId="0" borderId="5" xfId="0" applyFont="1" applyFill="1" applyBorder="1" applyAlignment="1"/>
    <xf numFmtId="0" fontId="1" fillId="0" borderId="4" xfId="0" applyFont="1" applyFill="1" applyBorder="1" applyAlignment="1"/>
    <xf numFmtId="2" fontId="3" fillId="2" borderId="3" xfId="0" applyNumberFormat="1" applyFont="1" applyFill="1" applyBorder="1" applyAlignment="1"/>
    <xf numFmtId="0" fontId="1" fillId="2" borderId="5" xfId="0" applyFont="1" applyFill="1" applyBorder="1" applyAlignment="1"/>
    <xf numFmtId="0" fontId="1" fillId="2" borderId="4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4"/>
  <sheetViews>
    <sheetView tabSelected="1" view="pageBreakPreview" topLeftCell="B1" zoomScale="60" zoomScaleNormal="70" workbookViewId="0">
      <pane ySplit="9" topLeftCell="A10" activePane="bottomLeft" state="frozen"/>
      <selection pane="bottomLeft" activeCell="Z7" sqref="Z7"/>
    </sheetView>
  </sheetViews>
  <sheetFormatPr defaultRowHeight="12.75" x14ac:dyDescent="0.2"/>
  <cols>
    <col min="1" max="1" width="7.5703125" style="1" customWidth="1"/>
    <col min="2" max="2" width="41" style="1" customWidth="1"/>
    <col min="3" max="3" width="11.42578125" style="1" customWidth="1"/>
    <col min="4" max="4" width="13.85546875" style="1" customWidth="1"/>
    <col min="5" max="6" width="9.85546875" style="37" customWidth="1"/>
    <col min="7" max="7" width="13.7109375" style="37" customWidth="1"/>
    <col min="8" max="10" width="9.85546875" style="37" customWidth="1"/>
    <col min="11" max="11" width="13.85546875" style="37" customWidth="1"/>
    <col min="12" max="12" width="9.85546875" style="37" customWidth="1"/>
    <col min="13" max="13" width="14.85546875" style="37" customWidth="1"/>
    <col min="14" max="14" width="13.7109375" style="37" customWidth="1"/>
    <col min="15" max="17" width="9.85546875" style="37" customWidth="1"/>
    <col min="18" max="18" width="11.140625" style="37" customWidth="1"/>
    <col min="19" max="19" width="9.85546875" style="37" customWidth="1"/>
    <col min="20" max="20" width="12.7109375" style="37" customWidth="1"/>
    <col min="21" max="21" width="13" style="37" customWidth="1"/>
    <col min="22" max="24" width="9.85546875" style="37" customWidth="1"/>
    <col min="25" max="25" width="13.42578125" style="37" customWidth="1"/>
    <col min="26" max="26" width="11.5703125" style="1" bestFit="1" customWidth="1"/>
    <col min="27" max="28" width="11.7109375" style="1" bestFit="1" customWidth="1"/>
    <col min="29" max="16384" width="9.140625" style="1"/>
  </cols>
  <sheetData>
    <row r="1" spans="1:29" x14ac:dyDescent="0.2">
      <c r="Y1" s="91" t="s">
        <v>97</v>
      </c>
    </row>
    <row r="2" spans="1:29" x14ac:dyDescent="0.2">
      <c r="Y2" s="91" t="s">
        <v>95</v>
      </c>
    </row>
    <row r="3" spans="1:29" x14ac:dyDescent="0.2">
      <c r="Y3" s="91" t="s">
        <v>96</v>
      </c>
    </row>
    <row r="4" spans="1:29" ht="24" customHeight="1" x14ac:dyDescent="0.25">
      <c r="A4" s="2" t="s">
        <v>64</v>
      </c>
    </row>
    <row r="5" spans="1:29" ht="6.75" customHeight="1" x14ac:dyDescent="0.2">
      <c r="A5" s="3"/>
    </row>
    <row r="6" spans="1:29" x14ac:dyDescent="0.2">
      <c r="A6" s="4"/>
      <c r="B6" s="4"/>
      <c r="C6" s="4"/>
      <c r="D6" s="4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9" s="5" customFormat="1" ht="16.5" customHeight="1" x14ac:dyDescent="0.25">
      <c r="A7" s="116" t="s">
        <v>0</v>
      </c>
      <c r="B7" s="116" t="s">
        <v>1</v>
      </c>
      <c r="C7" s="116" t="s">
        <v>2</v>
      </c>
      <c r="D7" s="116" t="s">
        <v>3</v>
      </c>
      <c r="E7" s="118" t="s">
        <v>5</v>
      </c>
      <c r="F7" s="119"/>
      <c r="G7" s="119"/>
      <c r="H7" s="119"/>
      <c r="I7" s="119"/>
      <c r="J7" s="119"/>
      <c r="K7" s="119"/>
      <c r="L7" s="119" t="s">
        <v>6</v>
      </c>
      <c r="M7" s="119"/>
      <c r="N7" s="119"/>
      <c r="O7" s="119"/>
      <c r="P7" s="119"/>
      <c r="Q7" s="119"/>
      <c r="R7" s="122"/>
      <c r="S7" s="119" t="s">
        <v>4</v>
      </c>
      <c r="T7" s="119"/>
      <c r="U7" s="119"/>
      <c r="V7" s="119"/>
      <c r="W7" s="119"/>
      <c r="X7" s="119"/>
      <c r="Y7" s="122"/>
    </row>
    <row r="8" spans="1:29" s="5" customFormat="1" ht="42.75" customHeight="1" x14ac:dyDescent="0.25">
      <c r="A8" s="117"/>
      <c r="B8" s="117"/>
      <c r="C8" s="117"/>
      <c r="D8" s="117"/>
      <c r="E8" s="120"/>
      <c r="F8" s="120"/>
      <c r="G8" s="120"/>
      <c r="H8" s="120"/>
      <c r="I8" s="120"/>
      <c r="J8" s="120"/>
      <c r="K8" s="121"/>
      <c r="L8" s="120"/>
      <c r="M8" s="120"/>
      <c r="N8" s="120"/>
      <c r="O8" s="120"/>
      <c r="P8" s="120"/>
      <c r="Q8" s="120"/>
      <c r="R8" s="121"/>
      <c r="S8" s="120"/>
      <c r="T8" s="120"/>
      <c r="U8" s="120"/>
      <c r="V8" s="120"/>
      <c r="W8" s="120"/>
      <c r="X8" s="120"/>
      <c r="Y8" s="121"/>
      <c r="Z8" s="6"/>
      <c r="AA8" s="6"/>
      <c r="AB8" s="6"/>
      <c r="AC8" s="6"/>
    </row>
    <row r="9" spans="1:29" s="5" customFormat="1" ht="15.75" x14ac:dyDescent="0.25">
      <c r="A9" s="7"/>
      <c r="B9" s="7"/>
      <c r="C9" s="7"/>
      <c r="D9" s="7"/>
      <c r="E9" s="39">
        <v>2020</v>
      </c>
      <c r="F9" s="39">
        <v>2021</v>
      </c>
      <c r="G9" s="39">
        <v>2022</v>
      </c>
      <c r="H9" s="39">
        <v>2023</v>
      </c>
      <c r="I9" s="39">
        <v>2024</v>
      </c>
      <c r="J9" s="39">
        <v>2025</v>
      </c>
      <c r="K9" s="39" t="s">
        <v>7</v>
      </c>
      <c r="L9" s="39">
        <v>2020</v>
      </c>
      <c r="M9" s="39">
        <v>2021</v>
      </c>
      <c r="N9" s="39">
        <v>2022</v>
      </c>
      <c r="O9" s="39">
        <v>2023</v>
      </c>
      <c r="P9" s="39">
        <v>2024</v>
      </c>
      <c r="Q9" s="39">
        <v>2025</v>
      </c>
      <c r="R9" s="39" t="s">
        <v>7</v>
      </c>
      <c r="S9" s="39">
        <v>2020</v>
      </c>
      <c r="T9" s="39">
        <v>2021</v>
      </c>
      <c r="U9" s="39">
        <v>2022</v>
      </c>
      <c r="V9" s="39">
        <v>2023</v>
      </c>
      <c r="W9" s="39">
        <v>2024</v>
      </c>
      <c r="X9" s="39">
        <v>2025</v>
      </c>
      <c r="Y9" s="39" t="s">
        <v>7</v>
      </c>
      <c r="Z9" s="6"/>
      <c r="AA9" s="6"/>
      <c r="AB9" s="6"/>
      <c r="AC9" s="6"/>
    </row>
    <row r="10" spans="1:29" s="5" customFormat="1" ht="21" customHeight="1" x14ac:dyDescent="0.25">
      <c r="A10" s="7"/>
      <c r="B10" s="7"/>
      <c r="C10" s="7"/>
      <c r="D10" s="7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6"/>
      <c r="AA10" s="6"/>
      <c r="AB10" s="6"/>
      <c r="AC10" s="6"/>
    </row>
    <row r="11" spans="1:29" s="57" customFormat="1" ht="21" customHeight="1" x14ac:dyDescent="0.25">
      <c r="A11" s="55" t="s">
        <v>8</v>
      </c>
      <c r="B11" s="128" t="s">
        <v>9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30"/>
      <c r="Z11" s="56"/>
      <c r="AA11" s="56"/>
      <c r="AB11" s="56"/>
      <c r="AC11" s="56"/>
    </row>
    <row r="12" spans="1:29" s="5" customFormat="1" ht="21" customHeight="1" x14ac:dyDescent="0.25">
      <c r="A12" s="63"/>
      <c r="B12" s="64"/>
      <c r="C12" s="64"/>
      <c r="D12" s="65"/>
      <c r="E12" s="66">
        <f t="shared" ref="E12:J12" si="0">E14+E17</f>
        <v>0</v>
      </c>
      <c r="F12" s="66">
        <f t="shared" si="0"/>
        <v>0</v>
      </c>
      <c r="G12" s="66">
        <f t="shared" si="0"/>
        <v>0</v>
      </c>
      <c r="H12" s="66">
        <f t="shared" si="0"/>
        <v>0</v>
      </c>
      <c r="I12" s="66">
        <f t="shared" si="0"/>
        <v>0</v>
      </c>
      <c r="J12" s="66">
        <f t="shared" si="0"/>
        <v>0</v>
      </c>
      <c r="K12" s="66">
        <f t="shared" ref="K12:Q12" si="1">K14+K17</f>
        <v>0</v>
      </c>
      <c r="L12" s="66">
        <f t="shared" si="1"/>
        <v>0</v>
      </c>
      <c r="M12" s="66">
        <f t="shared" si="1"/>
        <v>0</v>
      </c>
      <c r="N12" s="66">
        <f t="shared" si="1"/>
        <v>0</v>
      </c>
      <c r="O12" s="66">
        <f t="shared" si="1"/>
        <v>0</v>
      </c>
      <c r="P12" s="66">
        <f t="shared" si="1"/>
        <v>0</v>
      </c>
      <c r="Q12" s="66">
        <f t="shared" si="1"/>
        <v>0</v>
      </c>
      <c r="R12" s="66">
        <f t="shared" ref="R12:X12" si="2">R14+R17</f>
        <v>0</v>
      </c>
      <c r="S12" s="66">
        <f t="shared" si="2"/>
        <v>0</v>
      </c>
      <c r="T12" s="66">
        <f t="shared" si="2"/>
        <v>0</v>
      </c>
      <c r="U12" s="66">
        <f t="shared" si="2"/>
        <v>0</v>
      </c>
      <c r="V12" s="66">
        <f t="shared" si="2"/>
        <v>0</v>
      </c>
      <c r="W12" s="66">
        <f t="shared" si="2"/>
        <v>0</v>
      </c>
      <c r="X12" s="66">
        <f t="shared" si="2"/>
        <v>0</v>
      </c>
      <c r="Y12" s="66">
        <f>SUM(S12:X12)</f>
        <v>0</v>
      </c>
      <c r="Z12" s="6"/>
      <c r="AA12" s="35"/>
      <c r="AB12" s="35"/>
      <c r="AC12" s="6"/>
    </row>
    <row r="13" spans="1:29" s="12" customFormat="1" ht="21" customHeight="1" x14ac:dyDescent="0.25">
      <c r="A13" s="10" t="s">
        <v>10</v>
      </c>
      <c r="B13" s="125" t="s">
        <v>11</v>
      </c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7"/>
      <c r="Z13" s="11"/>
      <c r="AA13" s="11"/>
      <c r="AB13" s="11"/>
      <c r="AC13" s="11"/>
    </row>
    <row r="14" spans="1:29" s="12" customFormat="1" ht="21" customHeight="1" x14ac:dyDescent="0.25">
      <c r="A14" s="8"/>
      <c r="B14" s="13"/>
      <c r="C14" s="14"/>
      <c r="D14" s="9"/>
      <c r="E14" s="46">
        <f t="shared" ref="E14:J14" si="3">SUM(E15:E15)</f>
        <v>0</v>
      </c>
      <c r="F14" s="46">
        <f t="shared" si="3"/>
        <v>0</v>
      </c>
      <c r="G14" s="46">
        <f t="shared" si="3"/>
        <v>0</v>
      </c>
      <c r="H14" s="46">
        <f t="shared" si="3"/>
        <v>0</v>
      </c>
      <c r="I14" s="46">
        <f t="shared" si="3"/>
        <v>0</v>
      </c>
      <c r="J14" s="46">
        <f t="shared" si="3"/>
        <v>0</v>
      </c>
      <c r="K14" s="46">
        <f t="shared" ref="K14:Q14" si="4">SUM(K15:K15)</f>
        <v>0</v>
      </c>
      <c r="L14" s="46">
        <f t="shared" si="4"/>
        <v>0</v>
      </c>
      <c r="M14" s="46">
        <f t="shared" si="4"/>
        <v>0</v>
      </c>
      <c r="N14" s="46">
        <f t="shared" si="4"/>
        <v>0</v>
      </c>
      <c r="O14" s="46">
        <f t="shared" si="4"/>
        <v>0</v>
      </c>
      <c r="P14" s="46">
        <f t="shared" si="4"/>
        <v>0</v>
      </c>
      <c r="Q14" s="46">
        <f t="shared" si="4"/>
        <v>0</v>
      </c>
      <c r="R14" s="46">
        <f t="shared" ref="R14:X14" si="5">SUM(R15:R15)</f>
        <v>0</v>
      </c>
      <c r="S14" s="46">
        <f t="shared" si="5"/>
        <v>0</v>
      </c>
      <c r="T14" s="46">
        <f t="shared" si="5"/>
        <v>0</v>
      </c>
      <c r="U14" s="46">
        <f t="shared" si="5"/>
        <v>0</v>
      </c>
      <c r="V14" s="46">
        <f t="shared" si="5"/>
        <v>0</v>
      </c>
      <c r="W14" s="46">
        <f t="shared" si="5"/>
        <v>0</v>
      </c>
      <c r="X14" s="46">
        <f t="shared" si="5"/>
        <v>0</v>
      </c>
      <c r="Y14" s="46">
        <f>SUM(Y15:Y15)</f>
        <v>0</v>
      </c>
      <c r="Z14" s="11"/>
      <c r="AA14" s="36"/>
      <c r="AB14" s="11"/>
      <c r="AC14" s="11"/>
    </row>
    <row r="15" spans="1:29" s="12" customFormat="1" ht="102" customHeight="1" x14ac:dyDescent="0.2">
      <c r="A15" s="8" t="s">
        <v>12</v>
      </c>
      <c r="B15" s="16" t="s">
        <v>13</v>
      </c>
      <c r="C15" s="17" t="s">
        <v>67</v>
      </c>
      <c r="D15" s="44">
        <v>46400</v>
      </c>
      <c r="E15" s="52"/>
      <c r="F15" s="52"/>
      <c r="G15" s="52"/>
      <c r="H15" s="52"/>
      <c r="I15" s="52"/>
      <c r="J15" s="52"/>
      <c r="K15" s="47">
        <f>SUM(E15:J15)</f>
        <v>0</v>
      </c>
      <c r="L15" s="52"/>
      <c r="M15" s="52"/>
      <c r="N15" s="52"/>
      <c r="O15" s="52"/>
      <c r="P15" s="52"/>
      <c r="Q15" s="52"/>
      <c r="R15" s="47">
        <f>SUM(L15:Q15)</f>
        <v>0</v>
      </c>
      <c r="S15" s="47">
        <f t="shared" ref="S15:Y15" si="6">E15+L15</f>
        <v>0</v>
      </c>
      <c r="T15" s="47">
        <f t="shared" si="6"/>
        <v>0</v>
      </c>
      <c r="U15" s="47">
        <f t="shared" si="6"/>
        <v>0</v>
      </c>
      <c r="V15" s="47">
        <f t="shared" si="6"/>
        <v>0</v>
      </c>
      <c r="W15" s="47">
        <f t="shared" si="6"/>
        <v>0</v>
      </c>
      <c r="X15" s="47">
        <f t="shared" si="6"/>
        <v>0</v>
      </c>
      <c r="Y15" s="47">
        <f t="shared" si="6"/>
        <v>0</v>
      </c>
      <c r="Z15" s="11"/>
      <c r="AA15" s="11"/>
      <c r="AB15" s="11"/>
      <c r="AC15" s="11"/>
    </row>
    <row r="16" spans="1:29" s="12" customFormat="1" ht="18.75" customHeight="1" x14ac:dyDescent="0.2">
      <c r="A16" s="8" t="s">
        <v>14</v>
      </c>
      <c r="B16" s="96" t="s">
        <v>15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4"/>
      <c r="Z16" s="11"/>
      <c r="AA16" s="11"/>
      <c r="AB16" s="11"/>
      <c r="AC16" s="11"/>
    </row>
    <row r="17" spans="1:33" s="12" customFormat="1" ht="21" customHeight="1" x14ac:dyDescent="0.25">
      <c r="A17" s="8"/>
      <c r="B17" s="18"/>
      <c r="C17" s="19" t="s">
        <v>16</v>
      </c>
      <c r="D17" s="20"/>
      <c r="E17" s="46">
        <f t="shared" ref="E17:X17" si="7">SUM(E18:E18)</f>
        <v>0</v>
      </c>
      <c r="F17" s="46">
        <f t="shared" si="7"/>
        <v>0</v>
      </c>
      <c r="G17" s="46">
        <f t="shared" si="7"/>
        <v>0</v>
      </c>
      <c r="H17" s="46">
        <f t="shared" si="7"/>
        <v>0</v>
      </c>
      <c r="I17" s="46">
        <f t="shared" si="7"/>
        <v>0</v>
      </c>
      <c r="J17" s="46">
        <f t="shared" si="7"/>
        <v>0</v>
      </c>
      <c r="K17" s="46">
        <f>SUM(K18:K18)</f>
        <v>0</v>
      </c>
      <c r="L17" s="46">
        <f t="shared" si="7"/>
        <v>0</v>
      </c>
      <c r="M17" s="46">
        <f t="shared" si="7"/>
        <v>0</v>
      </c>
      <c r="N17" s="46">
        <f t="shared" si="7"/>
        <v>0</v>
      </c>
      <c r="O17" s="46">
        <f t="shared" si="7"/>
        <v>0</v>
      </c>
      <c r="P17" s="46">
        <f t="shared" si="7"/>
        <v>0</v>
      </c>
      <c r="Q17" s="46">
        <f t="shared" si="7"/>
        <v>0</v>
      </c>
      <c r="R17" s="46">
        <f t="shared" si="7"/>
        <v>0</v>
      </c>
      <c r="S17" s="46">
        <f t="shared" si="7"/>
        <v>0</v>
      </c>
      <c r="T17" s="46">
        <f t="shared" si="7"/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  <c r="Y17" s="46">
        <f>SUM(Y18:Y18)</f>
        <v>0</v>
      </c>
      <c r="Z17" s="11"/>
      <c r="AA17" s="11"/>
      <c r="AB17" s="11"/>
      <c r="AC17" s="11"/>
    </row>
    <row r="18" spans="1:33" s="12" customFormat="1" ht="54.75" customHeight="1" x14ac:dyDescent="0.2">
      <c r="A18" s="8" t="s">
        <v>17</v>
      </c>
      <c r="B18" s="16" t="s">
        <v>18</v>
      </c>
      <c r="C18" s="21" t="s">
        <v>68</v>
      </c>
      <c r="D18" s="45">
        <f>10957.57-2531.7</f>
        <v>8425.869999999999</v>
      </c>
      <c r="E18" s="49"/>
      <c r="F18" s="49"/>
      <c r="G18" s="49"/>
      <c r="H18" s="49"/>
      <c r="I18" s="49"/>
      <c r="J18" s="49"/>
      <c r="K18" s="47">
        <f>SUM(E18:J18)</f>
        <v>0</v>
      </c>
      <c r="L18" s="49"/>
      <c r="M18" s="49"/>
      <c r="N18" s="49"/>
      <c r="O18" s="49"/>
      <c r="P18" s="49"/>
      <c r="Q18" s="49"/>
      <c r="R18" s="47">
        <f>SUM(L18:Q18)</f>
        <v>0</v>
      </c>
      <c r="S18" s="47">
        <f t="shared" ref="S18:Y18" si="8">E18+L18</f>
        <v>0</v>
      </c>
      <c r="T18" s="47">
        <f t="shared" si="8"/>
        <v>0</v>
      </c>
      <c r="U18" s="47">
        <f t="shared" si="8"/>
        <v>0</v>
      </c>
      <c r="V18" s="47">
        <f t="shared" si="8"/>
        <v>0</v>
      </c>
      <c r="W18" s="47">
        <f t="shared" si="8"/>
        <v>0</v>
      </c>
      <c r="X18" s="47">
        <f t="shared" si="8"/>
        <v>0</v>
      </c>
      <c r="Y18" s="47">
        <f t="shared" si="8"/>
        <v>0</v>
      </c>
      <c r="Z18" s="11"/>
      <c r="AA18" s="11"/>
      <c r="AB18" s="11"/>
      <c r="AC18" s="11"/>
    </row>
    <row r="19" spans="1:33" s="40" customFormat="1" ht="19.5" customHeight="1" x14ac:dyDescent="0.25">
      <c r="A19" s="55" t="s">
        <v>19</v>
      </c>
      <c r="B19" s="114" t="s">
        <v>20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58"/>
      <c r="AA19" s="58"/>
      <c r="AB19" s="58"/>
      <c r="AC19" s="58"/>
    </row>
    <row r="20" spans="1:33" s="12" customFormat="1" ht="21" customHeight="1" x14ac:dyDescent="0.25">
      <c r="A20" s="63"/>
      <c r="B20" s="64"/>
      <c r="C20" s="67"/>
      <c r="D20" s="65"/>
      <c r="E20" s="66">
        <f t="shared" ref="E20:Y20" si="9">SUM(E21:E23)</f>
        <v>0</v>
      </c>
      <c r="F20" s="66">
        <f t="shared" si="9"/>
        <v>0</v>
      </c>
      <c r="G20" s="66">
        <f t="shared" si="9"/>
        <v>0</v>
      </c>
      <c r="H20" s="66">
        <f t="shared" si="9"/>
        <v>0</v>
      </c>
      <c r="I20" s="66">
        <f t="shared" si="9"/>
        <v>0</v>
      </c>
      <c r="J20" s="66">
        <f t="shared" si="9"/>
        <v>0</v>
      </c>
      <c r="K20" s="66">
        <f t="shared" si="9"/>
        <v>0</v>
      </c>
      <c r="L20" s="66">
        <f t="shared" si="9"/>
        <v>0</v>
      </c>
      <c r="M20" s="66">
        <f t="shared" si="9"/>
        <v>0</v>
      </c>
      <c r="N20" s="66">
        <f t="shared" si="9"/>
        <v>0</v>
      </c>
      <c r="O20" s="66">
        <f t="shared" si="9"/>
        <v>0</v>
      </c>
      <c r="P20" s="66">
        <f t="shared" si="9"/>
        <v>0</v>
      </c>
      <c r="Q20" s="66">
        <f t="shared" si="9"/>
        <v>0</v>
      </c>
      <c r="R20" s="66">
        <f t="shared" si="9"/>
        <v>0</v>
      </c>
      <c r="S20" s="66">
        <f t="shared" si="9"/>
        <v>0</v>
      </c>
      <c r="T20" s="66">
        <f t="shared" si="9"/>
        <v>0</v>
      </c>
      <c r="U20" s="66">
        <f t="shared" si="9"/>
        <v>0</v>
      </c>
      <c r="V20" s="66">
        <f t="shared" si="9"/>
        <v>0</v>
      </c>
      <c r="W20" s="66">
        <f t="shared" si="9"/>
        <v>0</v>
      </c>
      <c r="X20" s="66">
        <f t="shared" si="9"/>
        <v>0</v>
      </c>
      <c r="Y20" s="66">
        <f t="shared" si="9"/>
        <v>0</v>
      </c>
      <c r="Z20" s="11"/>
      <c r="AA20" s="11"/>
      <c r="AB20" s="11"/>
      <c r="AC20" s="11"/>
    </row>
    <row r="21" spans="1:33" s="12" customFormat="1" ht="63" customHeight="1" x14ac:dyDescent="0.2">
      <c r="A21" s="8" t="s">
        <v>21</v>
      </c>
      <c r="B21" s="16" t="s">
        <v>23</v>
      </c>
      <c r="C21" s="21" t="s">
        <v>67</v>
      </c>
      <c r="D21" s="45">
        <v>127336.7</v>
      </c>
      <c r="E21" s="49"/>
      <c r="F21" s="49"/>
      <c r="G21" s="49"/>
      <c r="H21" s="49"/>
      <c r="I21" s="49"/>
      <c r="J21" s="49"/>
      <c r="K21" s="47">
        <f>SUM(E21:J21)</f>
        <v>0</v>
      </c>
      <c r="L21" s="51"/>
      <c r="M21" s="51"/>
      <c r="N21" s="51"/>
      <c r="O21" s="51"/>
      <c r="P21" s="51"/>
      <c r="Q21" s="51"/>
      <c r="R21" s="47">
        <f>SUM(L21:Q21)</f>
        <v>0</v>
      </c>
      <c r="S21" s="47">
        <f t="shared" ref="S21:U23" si="10">E21+L21</f>
        <v>0</v>
      </c>
      <c r="T21" s="47">
        <f t="shared" si="10"/>
        <v>0</v>
      </c>
      <c r="U21" s="47">
        <f t="shared" si="10"/>
        <v>0</v>
      </c>
      <c r="V21" s="47">
        <f t="shared" ref="V21:Y23" si="11">H21+O21</f>
        <v>0</v>
      </c>
      <c r="W21" s="47">
        <f t="shared" si="11"/>
        <v>0</v>
      </c>
      <c r="X21" s="47">
        <f t="shared" si="11"/>
        <v>0</v>
      </c>
      <c r="Y21" s="47">
        <f t="shared" si="11"/>
        <v>0</v>
      </c>
    </row>
    <row r="22" spans="1:33" s="12" customFormat="1" ht="62.25" customHeight="1" x14ac:dyDescent="0.2">
      <c r="A22" s="8" t="s">
        <v>22</v>
      </c>
      <c r="B22" s="16" t="s">
        <v>25</v>
      </c>
      <c r="C22" s="21" t="s">
        <v>69</v>
      </c>
      <c r="D22" s="45">
        <v>305214.09999999998</v>
      </c>
      <c r="E22" s="49"/>
      <c r="F22" s="49"/>
      <c r="G22" s="49"/>
      <c r="H22" s="49"/>
      <c r="I22" s="49"/>
      <c r="J22" s="49"/>
      <c r="K22" s="47">
        <f>SUM(E22:J22)</f>
        <v>0</v>
      </c>
      <c r="L22" s="49"/>
      <c r="M22" s="49"/>
      <c r="N22" s="49"/>
      <c r="O22" s="49"/>
      <c r="P22" s="49"/>
      <c r="Q22" s="49"/>
      <c r="R22" s="47">
        <f>SUM(L22:Q22)</f>
        <v>0</v>
      </c>
      <c r="S22" s="47">
        <f t="shared" si="10"/>
        <v>0</v>
      </c>
      <c r="T22" s="47">
        <f t="shared" si="10"/>
        <v>0</v>
      </c>
      <c r="U22" s="47">
        <f t="shared" si="10"/>
        <v>0</v>
      </c>
      <c r="V22" s="47">
        <f t="shared" si="11"/>
        <v>0</v>
      </c>
      <c r="W22" s="47">
        <f t="shared" si="11"/>
        <v>0</v>
      </c>
      <c r="X22" s="47">
        <f t="shared" si="11"/>
        <v>0</v>
      </c>
      <c r="Y22" s="47">
        <f t="shared" si="11"/>
        <v>0</v>
      </c>
    </row>
    <row r="23" spans="1:33" s="12" customFormat="1" ht="30" x14ac:dyDescent="0.2">
      <c r="A23" s="8" t="s">
        <v>24</v>
      </c>
      <c r="B23" s="16" t="s">
        <v>63</v>
      </c>
      <c r="C23" s="21" t="s">
        <v>70</v>
      </c>
      <c r="D23" s="45">
        <v>3200</v>
      </c>
      <c r="E23" s="49"/>
      <c r="F23" s="49"/>
      <c r="G23" s="49"/>
      <c r="H23" s="49"/>
      <c r="I23" s="49"/>
      <c r="J23" s="49"/>
      <c r="K23" s="47">
        <f>SUM(E23:J23)</f>
        <v>0</v>
      </c>
      <c r="L23" s="49"/>
      <c r="M23" s="49"/>
      <c r="N23" s="49"/>
      <c r="O23" s="49"/>
      <c r="P23" s="49"/>
      <c r="Q23" s="49"/>
      <c r="R23" s="47">
        <f>SUM(L23:Q23)</f>
        <v>0</v>
      </c>
      <c r="S23" s="47">
        <f t="shared" si="10"/>
        <v>0</v>
      </c>
      <c r="T23" s="47">
        <f t="shared" si="10"/>
        <v>0</v>
      </c>
      <c r="U23" s="47">
        <f t="shared" si="10"/>
        <v>0</v>
      </c>
      <c r="V23" s="47">
        <f t="shared" si="11"/>
        <v>0</v>
      </c>
      <c r="W23" s="47">
        <f t="shared" si="11"/>
        <v>0</v>
      </c>
      <c r="X23" s="47">
        <f t="shared" si="11"/>
        <v>0</v>
      </c>
      <c r="Y23" s="47">
        <f t="shared" si="11"/>
        <v>0</v>
      </c>
    </row>
    <row r="24" spans="1:33" s="40" customFormat="1" ht="21" customHeight="1" x14ac:dyDescent="0.25">
      <c r="A24" s="55" t="s">
        <v>26</v>
      </c>
      <c r="B24" s="128" t="s">
        <v>27</v>
      </c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30"/>
      <c r="Z24" s="59"/>
      <c r="AA24" s="59"/>
      <c r="AB24" s="59"/>
      <c r="AC24" s="59"/>
      <c r="AD24" s="54"/>
      <c r="AE24" s="54"/>
      <c r="AF24" s="54"/>
      <c r="AG24" s="54"/>
    </row>
    <row r="25" spans="1:33" s="12" customFormat="1" ht="21" customHeight="1" x14ac:dyDescent="0.25">
      <c r="A25" s="63"/>
      <c r="B25" s="64"/>
      <c r="C25" s="67"/>
      <c r="D25" s="68"/>
      <c r="E25" s="66">
        <f t="shared" ref="E25:Y25" si="12">E27+E40+E43+E48+E52</f>
        <v>1583.3834300000001</v>
      </c>
      <c r="F25" s="66">
        <f t="shared" si="12"/>
        <v>799.2</v>
      </c>
      <c r="G25" s="66">
        <f t="shared" si="12"/>
        <v>30473.200000000001</v>
      </c>
      <c r="H25" s="66">
        <f t="shared" si="12"/>
        <v>0</v>
      </c>
      <c r="I25" s="66">
        <f t="shared" si="12"/>
        <v>0</v>
      </c>
      <c r="J25" s="66">
        <f t="shared" si="12"/>
        <v>0</v>
      </c>
      <c r="K25" s="66">
        <f t="shared" si="12"/>
        <v>32855.783430000003</v>
      </c>
      <c r="L25" s="66">
        <f t="shared" si="12"/>
        <v>4318.7</v>
      </c>
      <c r="M25" s="66">
        <f t="shared" si="12"/>
        <v>15216.7</v>
      </c>
      <c r="N25" s="66">
        <f t="shared" si="12"/>
        <v>11098.2</v>
      </c>
      <c r="O25" s="66">
        <f t="shared" si="12"/>
        <v>850</v>
      </c>
      <c r="P25" s="66">
        <f t="shared" si="12"/>
        <v>250</v>
      </c>
      <c r="Q25" s="66">
        <f t="shared" si="12"/>
        <v>0</v>
      </c>
      <c r="R25" s="66">
        <f t="shared" si="12"/>
        <v>31733.600000000002</v>
      </c>
      <c r="S25" s="66">
        <f t="shared" si="12"/>
        <v>5902.0834299999997</v>
      </c>
      <c r="T25" s="66">
        <f t="shared" si="12"/>
        <v>16015.900000000001</v>
      </c>
      <c r="U25" s="66">
        <f t="shared" si="12"/>
        <v>41571.4</v>
      </c>
      <c r="V25" s="66">
        <f t="shared" si="12"/>
        <v>850</v>
      </c>
      <c r="W25" s="66">
        <f t="shared" si="12"/>
        <v>250</v>
      </c>
      <c r="X25" s="66">
        <f t="shared" si="12"/>
        <v>0</v>
      </c>
      <c r="Y25" s="66">
        <f t="shared" si="12"/>
        <v>64589.383430000002</v>
      </c>
      <c r="Z25" s="22"/>
      <c r="AA25" s="22"/>
      <c r="AB25" s="22"/>
      <c r="AC25" s="22"/>
      <c r="AD25" s="23"/>
      <c r="AE25" s="23"/>
      <c r="AF25" s="23"/>
      <c r="AG25" s="23"/>
    </row>
    <row r="26" spans="1:33" s="12" customFormat="1" ht="21" customHeight="1" x14ac:dyDescent="0.25">
      <c r="A26" s="10" t="s">
        <v>28</v>
      </c>
      <c r="B26" s="96" t="s">
        <v>29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8"/>
      <c r="Z26" s="22"/>
      <c r="AA26" s="22"/>
      <c r="AB26" s="22"/>
      <c r="AC26" s="22"/>
      <c r="AD26" s="23"/>
      <c r="AE26" s="23"/>
      <c r="AF26" s="23"/>
      <c r="AG26" s="23"/>
    </row>
    <row r="27" spans="1:33" s="12" customFormat="1" ht="21" customHeight="1" x14ac:dyDescent="0.25">
      <c r="A27" s="8"/>
      <c r="B27" s="18"/>
      <c r="C27" s="19"/>
      <c r="D27" s="24"/>
      <c r="E27" s="46">
        <f t="shared" ref="E27:N27" si="13">SUM(E28:E35)</f>
        <v>0</v>
      </c>
      <c r="F27" s="46">
        <f t="shared" si="13"/>
        <v>0</v>
      </c>
      <c r="G27" s="46">
        <f t="shared" si="13"/>
        <v>0</v>
      </c>
      <c r="H27" s="46">
        <f t="shared" si="13"/>
        <v>0</v>
      </c>
      <c r="I27" s="46">
        <f t="shared" si="13"/>
        <v>0</v>
      </c>
      <c r="J27" s="46">
        <f t="shared" si="13"/>
        <v>0</v>
      </c>
      <c r="K27" s="46">
        <f t="shared" si="13"/>
        <v>0</v>
      </c>
      <c r="L27" s="46">
        <f t="shared" si="13"/>
        <v>900</v>
      </c>
      <c r="M27" s="46">
        <f t="shared" si="13"/>
        <v>900</v>
      </c>
      <c r="N27" s="46">
        <f t="shared" si="13"/>
        <v>900</v>
      </c>
      <c r="O27" s="46">
        <f t="shared" ref="O27:Y27" si="14">SUM(O28:O38)</f>
        <v>850</v>
      </c>
      <c r="P27" s="46">
        <f t="shared" si="14"/>
        <v>250</v>
      </c>
      <c r="Q27" s="46">
        <f t="shared" si="14"/>
        <v>0</v>
      </c>
      <c r="R27" s="46">
        <f t="shared" si="14"/>
        <v>3800</v>
      </c>
      <c r="S27" s="46">
        <f t="shared" si="14"/>
        <v>900</v>
      </c>
      <c r="T27" s="46">
        <f t="shared" si="14"/>
        <v>900</v>
      </c>
      <c r="U27" s="46">
        <f t="shared" si="14"/>
        <v>900</v>
      </c>
      <c r="V27" s="46">
        <f t="shared" si="14"/>
        <v>850</v>
      </c>
      <c r="W27" s="46">
        <f t="shared" si="14"/>
        <v>250</v>
      </c>
      <c r="X27" s="46">
        <f t="shared" si="14"/>
        <v>0</v>
      </c>
      <c r="Y27" s="46">
        <f t="shared" si="14"/>
        <v>3800</v>
      </c>
      <c r="Z27" s="22"/>
      <c r="AA27" s="22"/>
      <c r="AB27" s="22"/>
      <c r="AC27" s="22"/>
      <c r="AD27" s="23"/>
      <c r="AE27" s="23"/>
      <c r="AF27" s="23"/>
      <c r="AG27" s="23"/>
    </row>
    <row r="28" spans="1:33" s="72" customFormat="1" ht="60" x14ac:dyDescent="0.25">
      <c r="A28" s="25" t="s">
        <v>30</v>
      </c>
      <c r="B28" s="15" t="s">
        <v>89</v>
      </c>
      <c r="C28" s="26">
        <v>2020</v>
      </c>
      <c r="D28" s="45">
        <v>300</v>
      </c>
      <c r="E28" s="45"/>
      <c r="F28" s="45"/>
      <c r="G28" s="45"/>
      <c r="H28" s="45"/>
      <c r="I28" s="45"/>
      <c r="J28" s="45"/>
      <c r="K28" s="69">
        <f>SUM(E28:J28)</f>
        <v>0</v>
      </c>
      <c r="L28" s="45">
        <v>300</v>
      </c>
      <c r="M28" s="86"/>
      <c r="N28" s="86"/>
      <c r="O28" s="86"/>
      <c r="P28" s="86"/>
      <c r="Q28" s="86"/>
      <c r="R28" s="69">
        <f>SUM(L28:Q28)</f>
        <v>300</v>
      </c>
      <c r="S28" s="69">
        <f t="shared" ref="S28:Y28" si="15">E28+L28</f>
        <v>300</v>
      </c>
      <c r="T28" s="69">
        <f t="shared" si="15"/>
        <v>0</v>
      </c>
      <c r="U28" s="69">
        <f t="shared" si="15"/>
        <v>0</v>
      </c>
      <c r="V28" s="69">
        <f t="shared" si="15"/>
        <v>0</v>
      </c>
      <c r="W28" s="69">
        <f t="shared" si="15"/>
        <v>0</v>
      </c>
      <c r="X28" s="69">
        <f t="shared" si="15"/>
        <v>0</v>
      </c>
      <c r="Y28" s="69">
        <f t="shared" si="15"/>
        <v>300</v>
      </c>
      <c r="Z28" s="71"/>
      <c r="AA28" s="87"/>
      <c r="AB28" s="71"/>
      <c r="AC28" s="71"/>
      <c r="AD28" s="71"/>
      <c r="AE28" s="71"/>
      <c r="AF28" s="71"/>
      <c r="AG28" s="71"/>
    </row>
    <row r="29" spans="1:33" s="72" customFormat="1" ht="60" x14ac:dyDescent="0.25">
      <c r="A29" s="25" t="s">
        <v>31</v>
      </c>
      <c r="B29" s="15" t="s">
        <v>74</v>
      </c>
      <c r="C29" s="26">
        <v>2021</v>
      </c>
      <c r="D29" s="45">
        <v>500</v>
      </c>
      <c r="E29" s="45"/>
      <c r="F29" s="45"/>
      <c r="G29" s="45"/>
      <c r="H29" s="45"/>
      <c r="I29" s="45"/>
      <c r="J29" s="45"/>
      <c r="K29" s="69">
        <f t="shared" ref="K29:K38" si="16">SUM(E29:J29)</f>
        <v>0</v>
      </c>
      <c r="L29" s="45"/>
      <c r="M29" s="45">
        <v>500</v>
      </c>
      <c r="N29" s="86"/>
      <c r="O29" s="86"/>
      <c r="P29" s="86"/>
      <c r="Q29" s="86"/>
      <c r="R29" s="69">
        <f t="shared" ref="R29:R38" si="17">SUM(L29:Q29)</f>
        <v>500</v>
      </c>
      <c r="S29" s="69">
        <f t="shared" ref="S29:Y31" si="18">E29+L29</f>
        <v>0</v>
      </c>
      <c r="T29" s="69">
        <f t="shared" si="18"/>
        <v>500</v>
      </c>
      <c r="U29" s="69">
        <f t="shared" si="18"/>
        <v>0</v>
      </c>
      <c r="V29" s="69">
        <f t="shared" si="18"/>
        <v>0</v>
      </c>
      <c r="W29" s="69">
        <f t="shared" si="18"/>
        <v>0</v>
      </c>
      <c r="X29" s="69">
        <f t="shared" si="18"/>
        <v>0</v>
      </c>
      <c r="Y29" s="69">
        <f t="shared" si="18"/>
        <v>500</v>
      </c>
      <c r="Z29" s="71"/>
      <c r="AA29" s="87"/>
      <c r="AB29" s="71"/>
      <c r="AC29" s="71"/>
      <c r="AD29" s="71"/>
      <c r="AE29" s="71"/>
      <c r="AF29" s="71"/>
      <c r="AG29" s="71"/>
    </row>
    <row r="30" spans="1:33" s="72" customFormat="1" ht="37.5" customHeight="1" x14ac:dyDescent="0.2">
      <c r="A30" s="25" t="s">
        <v>32</v>
      </c>
      <c r="B30" s="15" t="s">
        <v>90</v>
      </c>
      <c r="C30" s="26" t="s">
        <v>91</v>
      </c>
      <c r="D30" s="45">
        <v>1000</v>
      </c>
      <c r="E30" s="45"/>
      <c r="F30" s="45"/>
      <c r="G30" s="45"/>
      <c r="H30" s="45"/>
      <c r="I30" s="45"/>
      <c r="J30" s="45"/>
      <c r="K30" s="69">
        <f t="shared" si="16"/>
        <v>0</v>
      </c>
      <c r="L30" s="45">
        <v>250</v>
      </c>
      <c r="M30" s="45">
        <v>250</v>
      </c>
      <c r="N30" s="45">
        <v>250</v>
      </c>
      <c r="O30" s="45">
        <v>250</v>
      </c>
      <c r="P30" s="45"/>
      <c r="Q30" s="45"/>
      <c r="R30" s="69">
        <f t="shared" si="17"/>
        <v>1000</v>
      </c>
      <c r="S30" s="69">
        <f t="shared" si="18"/>
        <v>250</v>
      </c>
      <c r="T30" s="69">
        <f t="shared" si="18"/>
        <v>250</v>
      </c>
      <c r="U30" s="69">
        <f t="shared" si="18"/>
        <v>250</v>
      </c>
      <c r="V30" s="69">
        <f t="shared" si="18"/>
        <v>250</v>
      </c>
      <c r="W30" s="69">
        <f t="shared" si="18"/>
        <v>0</v>
      </c>
      <c r="X30" s="69">
        <f t="shared" si="18"/>
        <v>0</v>
      </c>
      <c r="Y30" s="69">
        <f t="shared" si="18"/>
        <v>1000</v>
      </c>
      <c r="Z30" s="71"/>
      <c r="AA30" s="71"/>
      <c r="AB30" s="71"/>
      <c r="AC30" s="71"/>
      <c r="AD30" s="71"/>
      <c r="AE30" s="71"/>
      <c r="AF30" s="71"/>
      <c r="AG30" s="71"/>
    </row>
    <row r="31" spans="1:33" s="72" customFormat="1" ht="75" customHeight="1" x14ac:dyDescent="0.2">
      <c r="A31" s="25" t="s">
        <v>72</v>
      </c>
      <c r="B31" s="15" t="s">
        <v>79</v>
      </c>
      <c r="C31" s="26">
        <v>2020</v>
      </c>
      <c r="D31" s="45">
        <v>250</v>
      </c>
      <c r="E31" s="45"/>
      <c r="F31" s="45"/>
      <c r="G31" s="45"/>
      <c r="H31" s="45"/>
      <c r="I31" s="45"/>
      <c r="J31" s="45"/>
      <c r="K31" s="69">
        <f t="shared" si="16"/>
        <v>0</v>
      </c>
      <c r="L31" s="45">
        <v>250</v>
      </c>
      <c r="M31" s="45"/>
      <c r="N31" s="45"/>
      <c r="O31" s="45"/>
      <c r="P31" s="45"/>
      <c r="Q31" s="45"/>
      <c r="R31" s="69">
        <f t="shared" si="17"/>
        <v>250</v>
      </c>
      <c r="S31" s="69">
        <f t="shared" si="18"/>
        <v>250</v>
      </c>
      <c r="T31" s="69">
        <f t="shared" si="18"/>
        <v>0</v>
      </c>
      <c r="U31" s="69">
        <f t="shared" si="18"/>
        <v>0</v>
      </c>
      <c r="V31" s="69">
        <f t="shared" si="18"/>
        <v>0</v>
      </c>
      <c r="W31" s="69">
        <f t="shared" si="18"/>
        <v>0</v>
      </c>
      <c r="X31" s="69">
        <f t="shared" si="18"/>
        <v>0</v>
      </c>
      <c r="Y31" s="69">
        <f t="shared" si="18"/>
        <v>250</v>
      </c>
      <c r="Z31" s="71"/>
      <c r="AA31" s="71"/>
      <c r="AB31" s="71"/>
      <c r="AC31" s="71"/>
      <c r="AD31" s="71"/>
      <c r="AE31" s="71"/>
      <c r="AF31" s="71"/>
      <c r="AG31" s="71"/>
    </row>
    <row r="32" spans="1:33" s="72" customFormat="1" ht="79.5" customHeight="1" x14ac:dyDescent="0.2">
      <c r="A32" s="25" t="s">
        <v>73</v>
      </c>
      <c r="B32" s="15" t="s">
        <v>81</v>
      </c>
      <c r="C32" s="26">
        <v>2020</v>
      </c>
      <c r="D32" s="45">
        <v>100</v>
      </c>
      <c r="E32" s="45"/>
      <c r="F32" s="45"/>
      <c r="G32" s="45"/>
      <c r="H32" s="45"/>
      <c r="I32" s="45"/>
      <c r="J32" s="45"/>
      <c r="K32" s="69">
        <f t="shared" si="16"/>
        <v>0</v>
      </c>
      <c r="L32" s="45">
        <v>100</v>
      </c>
      <c r="M32" s="45"/>
      <c r="N32" s="45"/>
      <c r="O32" s="45"/>
      <c r="P32" s="45"/>
      <c r="Q32" s="45"/>
      <c r="R32" s="69">
        <f t="shared" si="17"/>
        <v>100</v>
      </c>
      <c r="S32" s="69">
        <f t="shared" ref="S32:Y36" si="19">E32+L32</f>
        <v>100</v>
      </c>
      <c r="T32" s="69">
        <f t="shared" si="19"/>
        <v>0</v>
      </c>
      <c r="U32" s="69">
        <f t="shared" si="19"/>
        <v>0</v>
      </c>
      <c r="V32" s="69">
        <f t="shared" si="19"/>
        <v>0</v>
      </c>
      <c r="W32" s="69">
        <f t="shared" si="19"/>
        <v>0</v>
      </c>
      <c r="X32" s="69">
        <f t="shared" si="19"/>
        <v>0</v>
      </c>
      <c r="Y32" s="69">
        <f t="shared" si="19"/>
        <v>100</v>
      </c>
      <c r="Z32" s="71"/>
      <c r="AA32" s="71"/>
      <c r="AB32" s="71"/>
      <c r="AC32" s="71"/>
      <c r="AD32" s="71"/>
      <c r="AE32" s="71"/>
      <c r="AF32" s="71"/>
      <c r="AG32" s="71"/>
    </row>
    <row r="33" spans="1:33" s="72" customFormat="1" ht="61.5" customHeight="1" x14ac:dyDescent="0.2">
      <c r="A33" s="25" t="s">
        <v>75</v>
      </c>
      <c r="B33" s="15" t="s">
        <v>78</v>
      </c>
      <c r="C33" s="26">
        <v>2021</v>
      </c>
      <c r="D33" s="45">
        <v>150</v>
      </c>
      <c r="E33" s="45"/>
      <c r="F33" s="45"/>
      <c r="G33" s="45"/>
      <c r="H33" s="45"/>
      <c r="I33" s="45"/>
      <c r="J33" s="45"/>
      <c r="K33" s="69">
        <f t="shared" si="16"/>
        <v>0</v>
      </c>
      <c r="L33" s="45"/>
      <c r="M33" s="45">
        <v>150</v>
      </c>
      <c r="N33" s="45"/>
      <c r="O33" s="45"/>
      <c r="P33" s="45"/>
      <c r="Q33" s="45"/>
      <c r="R33" s="69">
        <f t="shared" si="17"/>
        <v>150</v>
      </c>
      <c r="S33" s="69">
        <f t="shared" si="19"/>
        <v>0</v>
      </c>
      <c r="T33" s="69">
        <f t="shared" si="19"/>
        <v>150</v>
      </c>
      <c r="U33" s="69">
        <f t="shared" si="19"/>
        <v>0</v>
      </c>
      <c r="V33" s="69">
        <f t="shared" si="19"/>
        <v>0</v>
      </c>
      <c r="W33" s="69">
        <f t="shared" si="19"/>
        <v>0</v>
      </c>
      <c r="X33" s="69">
        <f t="shared" si="19"/>
        <v>0</v>
      </c>
      <c r="Y33" s="69">
        <f t="shared" si="19"/>
        <v>150</v>
      </c>
      <c r="Z33" s="71"/>
      <c r="AA33" s="71"/>
      <c r="AB33" s="71"/>
      <c r="AC33" s="71"/>
      <c r="AD33" s="71"/>
      <c r="AE33" s="71"/>
      <c r="AF33" s="71"/>
      <c r="AG33" s="71"/>
    </row>
    <row r="34" spans="1:33" s="72" customFormat="1" ht="61.5" customHeight="1" x14ac:dyDescent="0.2">
      <c r="A34" s="25" t="s">
        <v>76</v>
      </c>
      <c r="B34" s="15" t="s">
        <v>87</v>
      </c>
      <c r="C34" s="26">
        <v>2022</v>
      </c>
      <c r="D34" s="45">
        <v>150</v>
      </c>
      <c r="E34" s="45"/>
      <c r="F34" s="45"/>
      <c r="G34" s="45"/>
      <c r="H34" s="45"/>
      <c r="I34" s="45"/>
      <c r="J34" s="45"/>
      <c r="K34" s="69">
        <f t="shared" si="16"/>
        <v>0</v>
      </c>
      <c r="L34" s="45"/>
      <c r="N34" s="45">
        <v>150</v>
      </c>
      <c r="O34" s="45"/>
      <c r="P34" s="45"/>
      <c r="Q34" s="45"/>
      <c r="R34" s="69">
        <f t="shared" si="17"/>
        <v>150</v>
      </c>
      <c r="S34" s="69">
        <f t="shared" si="19"/>
        <v>0</v>
      </c>
      <c r="T34" s="69">
        <f t="shared" si="19"/>
        <v>0</v>
      </c>
      <c r="U34" s="69">
        <f t="shared" si="19"/>
        <v>150</v>
      </c>
      <c r="V34" s="69">
        <f t="shared" si="19"/>
        <v>0</v>
      </c>
      <c r="W34" s="69">
        <f t="shared" si="19"/>
        <v>0</v>
      </c>
      <c r="X34" s="69">
        <f t="shared" si="19"/>
        <v>0</v>
      </c>
      <c r="Y34" s="69">
        <f t="shared" si="19"/>
        <v>150</v>
      </c>
      <c r="Z34" s="71"/>
      <c r="AA34" s="71"/>
      <c r="AB34" s="71"/>
      <c r="AC34" s="71"/>
      <c r="AD34" s="71"/>
      <c r="AE34" s="71"/>
      <c r="AF34" s="71"/>
      <c r="AG34" s="71"/>
    </row>
    <row r="35" spans="1:33" s="72" customFormat="1" ht="54.75" customHeight="1" x14ac:dyDescent="0.2">
      <c r="A35" s="25" t="s">
        <v>77</v>
      </c>
      <c r="B35" s="15" t="s">
        <v>80</v>
      </c>
      <c r="C35" s="26">
        <v>2022</v>
      </c>
      <c r="D35" s="45">
        <v>500</v>
      </c>
      <c r="E35" s="45"/>
      <c r="F35" s="45"/>
      <c r="G35" s="45"/>
      <c r="H35" s="45"/>
      <c r="I35" s="45"/>
      <c r="J35" s="45"/>
      <c r="K35" s="69">
        <f t="shared" si="16"/>
        <v>0</v>
      </c>
      <c r="L35" s="45"/>
      <c r="M35" s="45"/>
      <c r="N35" s="45">
        <v>500</v>
      </c>
      <c r="O35" s="45"/>
      <c r="P35" s="45"/>
      <c r="Q35" s="45"/>
      <c r="R35" s="69">
        <f t="shared" si="17"/>
        <v>500</v>
      </c>
      <c r="S35" s="69">
        <f t="shared" si="19"/>
        <v>0</v>
      </c>
      <c r="T35" s="69">
        <f t="shared" si="19"/>
        <v>0</v>
      </c>
      <c r="U35" s="69">
        <f t="shared" si="19"/>
        <v>500</v>
      </c>
      <c r="V35" s="69">
        <f t="shared" si="19"/>
        <v>0</v>
      </c>
      <c r="W35" s="69">
        <f t="shared" si="19"/>
        <v>0</v>
      </c>
      <c r="X35" s="69">
        <f t="shared" si="19"/>
        <v>0</v>
      </c>
      <c r="Y35" s="69">
        <f t="shared" si="19"/>
        <v>500</v>
      </c>
      <c r="Z35" s="71"/>
      <c r="AA35" s="71"/>
      <c r="AB35" s="71"/>
      <c r="AC35" s="71"/>
      <c r="AD35" s="71"/>
      <c r="AE35" s="71"/>
      <c r="AF35" s="71"/>
      <c r="AG35" s="71"/>
    </row>
    <row r="36" spans="1:33" s="72" customFormat="1" ht="51.75" customHeight="1" x14ac:dyDescent="0.2">
      <c r="A36" s="25" t="s">
        <v>82</v>
      </c>
      <c r="B36" s="15" t="s">
        <v>84</v>
      </c>
      <c r="C36" s="26">
        <v>2023</v>
      </c>
      <c r="D36" s="45">
        <v>350</v>
      </c>
      <c r="E36" s="45"/>
      <c r="F36" s="45"/>
      <c r="G36" s="45"/>
      <c r="H36" s="45"/>
      <c r="I36" s="45"/>
      <c r="J36" s="45"/>
      <c r="K36" s="69">
        <f t="shared" si="16"/>
        <v>0</v>
      </c>
      <c r="L36" s="45"/>
      <c r="M36" s="45"/>
      <c r="N36" s="45"/>
      <c r="O36" s="45">
        <v>350</v>
      </c>
      <c r="P36" s="45"/>
      <c r="Q36" s="45"/>
      <c r="R36" s="69">
        <f t="shared" si="17"/>
        <v>350</v>
      </c>
      <c r="S36" s="69">
        <f t="shared" si="19"/>
        <v>0</v>
      </c>
      <c r="T36" s="69">
        <f t="shared" si="19"/>
        <v>0</v>
      </c>
      <c r="U36" s="69">
        <f t="shared" si="19"/>
        <v>0</v>
      </c>
      <c r="V36" s="69">
        <f t="shared" si="19"/>
        <v>350</v>
      </c>
      <c r="W36" s="69">
        <f t="shared" si="19"/>
        <v>0</v>
      </c>
      <c r="X36" s="69">
        <f t="shared" si="19"/>
        <v>0</v>
      </c>
      <c r="Y36" s="69">
        <f t="shared" si="19"/>
        <v>350</v>
      </c>
      <c r="Z36" s="71"/>
      <c r="AA36" s="71"/>
      <c r="AB36" s="71"/>
      <c r="AC36" s="71"/>
      <c r="AD36" s="71"/>
      <c r="AE36" s="71"/>
      <c r="AF36" s="71"/>
      <c r="AG36" s="71"/>
    </row>
    <row r="37" spans="1:33" s="72" customFormat="1" ht="64.5" customHeight="1" x14ac:dyDescent="0.2">
      <c r="A37" s="25" t="s">
        <v>83</v>
      </c>
      <c r="B37" s="15" t="s">
        <v>85</v>
      </c>
      <c r="C37" s="26">
        <v>2023</v>
      </c>
      <c r="D37" s="45">
        <v>250</v>
      </c>
      <c r="E37" s="45"/>
      <c r="F37" s="45"/>
      <c r="G37" s="45"/>
      <c r="H37" s="45"/>
      <c r="I37" s="45"/>
      <c r="J37" s="45"/>
      <c r="K37" s="69">
        <f t="shared" si="16"/>
        <v>0</v>
      </c>
      <c r="L37" s="45"/>
      <c r="M37" s="45"/>
      <c r="N37" s="45"/>
      <c r="O37" s="45">
        <v>250</v>
      </c>
      <c r="P37" s="45"/>
      <c r="Q37" s="45"/>
      <c r="R37" s="69">
        <f t="shared" si="17"/>
        <v>250</v>
      </c>
      <c r="S37" s="69">
        <f t="shared" ref="S37:Y38" si="20">E37+L37</f>
        <v>0</v>
      </c>
      <c r="T37" s="69">
        <f t="shared" si="20"/>
        <v>0</v>
      </c>
      <c r="U37" s="69">
        <f t="shared" si="20"/>
        <v>0</v>
      </c>
      <c r="V37" s="69">
        <f t="shared" si="20"/>
        <v>250</v>
      </c>
      <c r="W37" s="69">
        <f t="shared" si="20"/>
        <v>0</v>
      </c>
      <c r="X37" s="69">
        <f t="shared" si="20"/>
        <v>0</v>
      </c>
      <c r="Y37" s="69">
        <f t="shared" si="20"/>
        <v>250</v>
      </c>
      <c r="Z37" s="71"/>
      <c r="AA37" s="71"/>
      <c r="AB37" s="71"/>
      <c r="AC37" s="71"/>
      <c r="AD37" s="71"/>
      <c r="AE37" s="71"/>
      <c r="AF37" s="71"/>
      <c r="AG37" s="71"/>
    </row>
    <row r="38" spans="1:33" s="72" customFormat="1" ht="56.25" customHeight="1" x14ac:dyDescent="0.2">
      <c r="A38" s="25" t="s">
        <v>86</v>
      </c>
      <c r="B38" s="15" t="s">
        <v>88</v>
      </c>
      <c r="C38" s="26">
        <v>2024</v>
      </c>
      <c r="D38" s="45">
        <v>250</v>
      </c>
      <c r="E38" s="45"/>
      <c r="F38" s="45"/>
      <c r="G38" s="45"/>
      <c r="H38" s="45"/>
      <c r="I38" s="45"/>
      <c r="J38" s="45"/>
      <c r="K38" s="69">
        <f t="shared" si="16"/>
        <v>0</v>
      </c>
      <c r="L38" s="45"/>
      <c r="M38" s="45"/>
      <c r="N38" s="45"/>
      <c r="P38" s="45">
        <v>250</v>
      </c>
      <c r="Q38" s="45"/>
      <c r="R38" s="69">
        <f t="shared" si="17"/>
        <v>250</v>
      </c>
      <c r="S38" s="69">
        <f t="shared" si="20"/>
        <v>0</v>
      </c>
      <c r="T38" s="69">
        <f t="shared" si="20"/>
        <v>0</v>
      </c>
      <c r="U38" s="69">
        <f t="shared" si="20"/>
        <v>0</v>
      </c>
      <c r="V38" s="69">
        <f t="shared" si="20"/>
        <v>0</v>
      </c>
      <c r="W38" s="69">
        <f t="shared" si="20"/>
        <v>250</v>
      </c>
      <c r="X38" s="69">
        <f t="shared" si="20"/>
        <v>0</v>
      </c>
      <c r="Y38" s="69">
        <f t="shared" si="20"/>
        <v>250</v>
      </c>
      <c r="Z38" s="71"/>
      <c r="AA38" s="71"/>
      <c r="AB38" s="71"/>
      <c r="AC38" s="71"/>
      <c r="AD38" s="71"/>
      <c r="AE38" s="71"/>
      <c r="AF38" s="71"/>
      <c r="AG38" s="71"/>
    </row>
    <row r="39" spans="1:33" s="12" customFormat="1" ht="21" customHeight="1" x14ac:dyDescent="0.25">
      <c r="A39" s="10" t="s">
        <v>33</v>
      </c>
      <c r="B39" s="99" t="s">
        <v>34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22"/>
      <c r="AA39" s="22"/>
      <c r="AB39" s="22"/>
      <c r="AC39" s="22"/>
      <c r="AD39" s="23"/>
      <c r="AE39" s="23"/>
      <c r="AF39" s="23"/>
      <c r="AG39" s="23"/>
    </row>
    <row r="40" spans="1:33" s="12" customFormat="1" ht="21" customHeight="1" x14ac:dyDescent="0.25">
      <c r="A40" s="8"/>
      <c r="B40" s="18"/>
      <c r="C40" s="27"/>
      <c r="D40" s="20"/>
      <c r="E40" s="46">
        <f t="shared" ref="E40:Q40" si="21">SUM(E41:E41)</f>
        <v>0</v>
      </c>
      <c r="F40" s="46">
        <f t="shared" si="21"/>
        <v>0</v>
      </c>
      <c r="G40" s="46">
        <f t="shared" si="21"/>
        <v>0</v>
      </c>
      <c r="H40" s="46">
        <f t="shared" si="21"/>
        <v>0</v>
      </c>
      <c r="I40" s="46">
        <f t="shared" si="21"/>
        <v>0</v>
      </c>
      <c r="J40" s="46">
        <f t="shared" si="21"/>
        <v>0</v>
      </c>
      <c r="K40" s="46">
        <f t="shared" si="21"/>
        <v>0</v>
      </c>
      <c r="L40" s="46">
        <f>SUM(L41:L41)</f>
        <v>1843.02845</v>
      </c>
      <c r="M40" s="46">
        <f>SUM(M41:M41)</f>
        <v>1965.6</v>
      </c>
      <c r="N40" s="46">
        <f t="shared" si="21"/>
        <v>0</v>
      </c>
      <c r="O40" s="46">
        <f>SUM(O41:O41)</f>
        <v>0</v>
      </c>
      <c r="P40" s="46">
        <f>SUM(P41:P41)</f>
        <v>0</v>
      </c>
      <c r="Q40" s="46">
        <f t="shared" si="21"/>
        <v>0</v>
      </c>
      <c r="R40" s="46">
        <f t="shared" ref="R40:X40" si="22">SUM(R41:R41)</f>
        <v>3808.6284500000002</v>
      </c>
      <c r="S40" s="46">
        <f t="shared" si="22"/>
        <v>1843.02845</v>
      </c>
      <c r="T40" s="46">
        <f t="shared" si="22"/>
        <v>1965.6</v>
      </c>
      <c r="U40" s="46">
        <f t="shared" si="22"/>
        <v>0</v>
      </c>
      <c r="V40" s="46">
        <f t="shared" si="22"/>
        <v>0</v>
      </c>
      <c r="W40" s="46">
        <f t="shared" si="22"/>
        <v>0</v>
      </c>
      <c r="X40" s="46">
        <f t="shared" si="22"/>
        <v>0</v>
      </c>
      <c r="Y40" s="46">
        <f>SUM(Y41:Y41)</f>
        <v>3808.6284500000002</v>
      </c>
      <c r="Z40" s="22"/>
      <c r="AA40" s="22"/>
      <c r="AB40" s="22"/>
      <c r="AC40" s="22"/>
      <c r="AD40" s="23"/>
      <c r="AE40" s="23"/>
      <c r="AF40" s="23"/>
      <c r="AG40" s="23"/>
    </row>
    <row r="41" spans="1:33" s="72" customFormat="1" ht="51.75" customHeight="1" x14ac:dyDescent="0.2">
      <c r="A41" s="25" t="s">
        <v>35</v>
      </c>
      <c r="B41" s="15" t="s">
        <v>62</v>
      </c>
      <c r="C41" s="26" t="s">
        <v>70</v>
      </c>
      <c r="D41" s="45"/>
      <c r="E41" s="45"/>
      <c r="F41" s="45"/>
      <c r="G41" s="45"/>
      <c r="H41" s="45"/>
      <c r="I41" s="45"/>
      <c r="J41" s="45"/>
      <c r="K41" s="45">
        <f>SUM(E41:J41)</f>
        <v>0</v>
      </c>
      <c r="L41" s="45">
        <v>1843.02845</v>
      </c>
      <c r="M41" s="45">
        <v>1965.6</v>
      </c>
      <c r="N41" s="45"/>
      <c r="O41" s="45"/>
      <c r="P41" s="45"/>
      <c r="Q41" s="45"/>
      <c r="R41" s="47">
        <f>SUM(L41:Q41)</f>
        <v>3808.6284500000002</v>
      </c>
      <c r="S41" s="47">
        <f>E41+L41</f>
        <v>1843.02845</v>
      </c>
      <c r="T41" s="47">
        <f>F41+M41</f>
        <v>1965.6</v>
      </c>
      <c r="U41" s="47">
        <f>G41+N41</f>
        <v>0</v>
      </c>
      <c r="V41" s="47"/>
      <c r="W41" s="47"/>
      <c r="X41" s="47"/>
      <c r="Y41" s="69">
        <f>K41+R41</f>
        <v>3808.6284500000002</v>
      </c>
      <c r="Z41" s="70"/>
      <c r="AA41" s="70"/>
      <c r="AB41" s="70"/>
      <c r="AC41" s="70"/>
      <c r="AD41" s="71"/>
      <c r="AE41" s="71"/>
      <c r="AF41" s="71"/>
      <c r="AG41" s="71"/>
    </row>
    <row r="42" spans="1:33" s="12" customFormat="1" ht="21" customHeight="1" x14ac:dyDescent="0.25">
      <c r="A42" s="10" t="s">
        <v>36</v>
      </c>
      <c r="B42" s="94" t="s">
        <v>37</v>
      </c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11"/>
      <c r="AA42" s="11"/>
      <c r="AB42" s="11"/>
      <c r="AC42" s="11"/>
    </row>
    <row r="43" spans="1:33" s="12" customFormat="1" ht="21" customHeight="1" x14ac:dyDescent="0.25">
      <c r="A43" s="8"/>
      <c r="B43" s="28"/>
      <c r="C43" s="19"/>
      <c r="D43" s="20"/>
      <c r="E43" s="46">
        <f t="shared" ref="E43:J43" si="23">SUM(E44:E46)</f>
        <v>1583.3834300000001</v>
      </c>
      <c r="F43" s="46">
        <f t="shared" si="23"/>
        <v>799.2</v>
      </c>
      <c r="G43" s="46">
        <f t="shared" si="23"/>
        <v>30473.200000000001</v>
      </c>
      <c r="H43" s="46">
        <f t="shared" si="23"/>
        <v>0</v>
      </c>
      <c r="I43" s="46">
        <f t="shared" si="23"/>
        <v>0</v>
      </c>
      <c r="J43" s="46">
        <f t="shared" si="23"/>
        <v>0</v>
      </c>
      <c r="K43" s="46">
        <f>SUM(K44:K46)</f>
        <v>32855.783430000003</v>
      </c>
      <c r="L43" s="46">
        <f t="shared" ref="L43:Q43" si="24">SUM(L44:L46)</f>
        <v>1575.67155</v>
      </c>
      <c r="M43" s="46">
        <f t="shared" si="24"/>
        <v>12351.1</v>
      </c>
      <c r="N43" s="46">
        <f t="shared" si="24"/>
        <v>9898.2000000000007</v>
      </c>
      <c r="O43" s="46">
        <f t="shared" si="24"/>
        <v>0</v>
      </c>
      <c r="P43" s="46">
        <f t="shared" si="24"/>
        <v>0</v>
      </c>
      <c r="Q43" s="46">
        <f t="shared" si="24"/>
        <v>0</v>
      </c>
      <c r="R43" s="46">
        <f>SUM(R45:R46)</f>
        <v>23824.971550000002</v>
      </c>
      <c r="S43" s="46">
        <f t="shared" ref="S43:X43" si="25">SUM(S44:S46)</f>
        <v>3159.0549799999999</v>
      </c>
      <c r="T43" s="46">
        <f t="shared" si="25"/>
        <v>13150.300000000001</v>
      </c>
      <c r="U43" s="46">
        <f t="shared" si="25"/>
        <v>40371.4</v>
      </c>
      <c r="V43" s="46">
        <f t="shared" si="25"/>
        <v>0</v>
      </c>
      <c r="W43" s="46">
        <f t="shared" si="25"/>
        <v>0</v>
      </c>
      <c r="X43" s="46">
        <f t="shared" si="25"/>
        <v>0</v>
      </c>
      <c r="Y43" s="46">
        <f>SUM(Y45:Y46)</f>
        <v>56680.754980000005</v>
      </c>
      <c r="Z43" s="11"/>
      <c r="AA43" s="11"/>
      <c r="AB43" s="11"/>
      <c r="AC43" s="11"/>
    </row>
    <row r="44" spans="1:33" s="40" customFormat="1" ht="51.75" customHeight="1" x14ac:dyDescent="0.2">
      <c r="A44" s="76" t="s">
        <v>39</v>
      </c>
      <c r="B44" s="77" t="s">
        <v>65</v>
      </c>
      <c r="C44" s="79" t="s">
        <v>67</v>
      </c>
      <c r="D44" s="49">
        <v>181305.81</v>
      </c>
      <c r="E44" s="49"/>
      <c r="F44" s="49"/>
      <c r="G44" s="49"/>
      <c r="H44" s="49"/>
      <c r="I44" s="49"/>
      <c r="J44" s="49"/>
      <c r="K44" s="49">
        <f>SUM(E44:J44)</f>
        <v>0</v>
      </c>
      <c r="L44" s="49"/>
      <c r="M44" s="49"/>
      <c r="N44" s="49"/>
      <c r="O44" s="47"/>
      <c r="P44" s="47"/>
      <c r="Q44" s="47"/>
      <c r="R44" s="47">
        <f>SUM(L44:Q44)</f>
        <v>0</v>
      </c>
      <c r="S44" s="47">
        <f t="shared" ref="S44:U46" si="26">E44+L44</f>
        <v>0</v>
      </c>
      <c r="T44" s="47">
        <f t="shared" si="26"/>
        <v>0</v>
      </c>
      <c r="U44" s="47">
        <f t="shared" si="26"/>
        <v>0</v>
      </c>
      <c r="V44" s="47">
        <f t="shared" ref="V44:Y46" si="27">H44+O44</f>
        <v>0</v>
      </c>
      <c r="W44" s="47">
        <f t="shared" si="27"/>
        <v>0</v>
      </c>
      <c r="X44" s="47">
        <f t="shared" si="27"/>
        <v>0</v>
      </c>
      <c r="Y44" s="45">
        <f t="shared" si="27"/>
        <v>0</v>
      </c>
    </row>
    <row r="45" spans="1:33" s="72" customFormat="1" ht="33.75" customHeight="1" x14ac:dyDescent="0.2">
      <c r="A45" s="25" t="s">
        <v>38</v>
      </c>
      <c r="B45" s="15" t="s">
        <v>58</v>
      </c>
      <c r="C45" s="73" t="s">
        <v>71</v>
      </c>
      <c r="D45" s="45">
        <v>919236.4</v>
      </c>
      <c r="E45" s="45"/>
      <c r="F45" s="45"/>
      <c r="G45" s="45">
        <v>30473.200000000001</v>
      </c>
      <c r="H45" s="45"/>
      <c r="I45" s="45"/>
      <c r="J45" s="45"/>
      <c r="K45" s="49">
        <f>SUM(E45:J45)</f>
        <v>30473.200000000001</v>
      </c>
      <c r="L45" s="45">
        <v>1453.1</v>
      </c>
      <c r="M45" s="45">
        <v>12351.1</v>
      </c>
      <c r="N45" s="45">
        <v>9898.2000000000007</v>
      </c>
      <c r="O45" s="45"/>
      <c r="P45" s="45"/>
      <c r="Q45" s="45"/>
      <c r="R45" s="47">
        <f>SUM(L45:Q45)</f>
        <v>23702.400000000001</v>
      </c>
      <c r="S45" s="47">
        <f t="shared" si="26"/>
        <v>1453.1</v>
      </c>
      <c r="T45" s="47">
        <f t="shared" si="26"/>
        <v>12351.1</v>
      </c>
      <c r="U45" s="47">
        <f t="shared" si="26"/>
        <v>40371.4</v>
      </c>
      <c r="V45" s="47">
        <f t="shared" si="27"/>
        <v>0</v>
      </c>
      <c r="W45" s="47">
        <f t="shared" si="27"/>
        <v>0</v>
      </c>
      <c r="X45" s="47">
        <f t="shared" si="27"/>
        <v>0</v>
      </c>
      <c r="Y45" s="45">
        <f t="shared" si="27"/>
        <v>54175.600000000006</v>
      </c>
    </row>
    <row r="46" spans="1:33" s="40" customFormat="1" ht="53.25" customHeight="1" x14ac:dyDescent="0.2">
      <c r="A46" s="76" t="s">
        <v>39</v>
      </c>
      <c r="B46" s="77" t="s">
        <v>61</v>
      </c>
      <c r="C46" s="78" t="s">
        <v>70</v>
      </c>
      <c r="D46" s="49">
        <v>250000</v>
      </c>
      <c r="E46" s="49">
        <v>1583.3834300000001</v>
      </c>
      <c r="F46" s="49">
        <v>799.2</v>
      </c>
      <c r="G46" s="49"/>
      <c r="H46" s="49"/>
      <c r="I46" s="49"/>
      <c r="J46" s="49"/>
      <c r="K46" s="49">
        <f>SUM(E46:J46)</f>
        <v>2382.5834300000001</v>
      </c>
      <c r="L46" s="49">
        <v>122.57155</v>
      </c>
      <c r="M46" s="49"/>
      <c r="N46" s="49"/>
      <c r="O46" s="49"/>
      <c r="P46" s="49"/>
      <c r="Q46" s="49"/>
      <c r="R46" s="47">
        <f>SUM(L46:Q46)</f>
        <v>122.57155</v>
      </c>
      <c r="S46" s="47">
        <f t="shared" si="26"/>
        <v>1705.95498</v>
      </c>
      <c r="T46" s="47">
        <f t="shared" si="26"/>
        <v>799.2</v>
      </c>
      <c r="U46" s="47">
        <f t="shared" si="26"/>
        <v>0</v>
      </c>
      <c r="V46" s="47">
        <f t="shared" si="27"/>
        <v>0</v>
      </c>
      <c r="W46" s="47">
        <f t="shared" si="27"/>
        <v>0</v>
      </c>
      <c r="X46" s="47">
        <f t="shared" si="27"/>
        <v>0</v>
      </c>
      <c r="Y46" s="49">
        <f t="shared" si="27"/>
        <v>2505.1549800000003</v>
      </c>
    </row>
    <row r="47" spans="1:33" s="12" customFormat="1" ht="21" customHeight="1" x14ac:dyDescent="0.25">
      <c r="A47" s="10" t="s">
        <v>48</v>
      </c>
      <c r="B47" s="94" t="s">
        <v>53</v>
      </c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</row>
    <row r="48" spans="1:33" s="12" customFormat="1" ht="16.5" customHeight="1" x14ac:dyDescent="0.25">
      <c r="A48" s="8"/>
      <c r="B48" s="28"/>
      <c r="C48" s="19"/>
      <c r="D48" s="20"/>
      <c r="E48" s="46">
        <f t="shared" ref="E48:J48" si="28">SUM(E49:E50)</f>
        <v>0</v>
      </c>
      <c r="F48" s="46">
        <f t="shared" si="28"/>
        <v>0</v>
      </c>
      <c r="G48" s="46">
        <f t="shared" si="28"/>
        <v>0</v>
      </c>
      <c r="H48" s="46">
        <f t="shared" si="28"/>
        <v>0</v>
      </c>
      <c r="I48" s="46">
        <f t="shared" si="28"/>
        <v>0</v>
      </c>
      <c r="J48" s="46">
        <f t="shared" si="28"/>
        <v>0</v>
      </c>
      <c r="K48" s="46">
        <f t="shared" ref="K48:Y48" si="29">SUM(K49:K50)</f>
        <v>0</v>
      </c>
      <c r="L48" s="46">
        <f t="shared" si="29"/>
        <v>0</v>
      </c>
      <c r="M48" s="46">
        <f t="shared" si="29"/>
        <v>0</v>
      </c>
      <c r="N48" s="46">
        <f t="shared" si="29"/>
        <v>300</v>
      </c>
      <c r="O48" s="46">
        <f t="shared" si="29"/>
        <v>0</v>
      </c>
      <c r="P48" s="46">
        <f t="shared" si="29"/>
        <v>0</v>
      </c>
      <c r="Q48" s="46">
        <f t="shared" si="29"/>
        <v>0</v>
      </c>
      <c r="R48" s="46">
        <f t="shared" si="29"/>
        <v>300</v>
      </c>
      <c r="S48" s="46">
        <f t="shared" si="29"/>
        <v>0</v>
      </c>
      <c r="T48" s="46">
        <f t="shared" si="29"/>
        <v>0</v>
      </c>
      <c r="U48" s="46">
        <f t="shared" si="29"/>
        <v>300</v>
      </c>
      <c r="V48" s="46">
        <f t="shared" si="29"/>
        <v>0</v>
      </c>
      <c r="W48" s="46">
        <f t="shared" si="29"/>
        <v>0</v>
      </c>
      <c r="X48" s="46">
        <f t="shared" si="29"/>
        <v>0</v>
      </c>
      <c r="Y48" s="46">
        <f t="shared" si="29"/>
        <v>300</v>
      </c>
    </row>
    <row r="49" spans="1:27" s="12" customFormat="1" ht="33.75" customHeight="1" x14ac:dyDescent="0.2">
      <c r="A49" s="8" t="s">
        <v>49</v>
      </c>
      <c r="B49" s="16" t="s">
        <v>50</v>
      </c>
      <c r="C49" s="21" t="s">
        <v>66</v>
      </c>
      <c r="D49" s="43">
        <v>300</v>
      </c>
      <c r="E49" s="49"/>
      <c r="F49" s="49"/>
      <c r="G49" s="49"/>
      <c r="H49" s="49"/>
      <c r="I49" s="49"/>
      <c r="J49" s="49"/>
      <c r="K49" s="49">
        <f>SUM(E49:J49)</f>
        <v>0</v>
      </c>
      <c r="L49" s="49"/>
      <c r="M49" s="49"/>
      <c r="N49" s="49">
        <v>300</v>
      </c>
      <c r="O49" s="49"/>
      <c r="P49" s="49"/>
      <c r="Q49" s="49"/>
      <c r="R49" s="47">
        <f>SUM(L49:Q49)</f>
        <v>300</v>
      </c>
      <c r="S49" s="47">
        <f t="shared" ref="S49:U50" si="30">E49+L49</f>
        <v>0</v>
      </c>
      <c r="T49" s="47">
        <f t="shared" si="30"/>
        <v>0</v>
      </c>
      <c r="U49" s="47">
        <f t="shared" si="30"/>
        <v>300</v>
      </c>
      <c r="V49" s="47">
        <f t="shared" ref="V49:Y50" si="31">H49+O49</f>
        <v>0</v>
      </c>
      <c r="W49" s="47">
        <f t="shared" si="31"/>
        <v>0</v>
      </c>
      <c r="X49" s="47">
        <f t="shared" si="31"/>
        <v>0</v>
      </c>
      <c r="Y49" s="49">
        <f t="shared" si="31"/>
        <v>300</v>
      </c>
    </row>
    <row r="50" spans="1:27" s="12" customFormat="1" ht="61.5" customHeight="1" x14ac:dyDescent="0.2">
      <c r="A50" s="8" t="s">
        <v>51</v>
      </c>
      <c r="B50" s="16" t="s">
        <v>52</v>
      </c>
      <c r="C50" s="21" t="s">
        <v>66</v>
      </c>
      <c r="D50" s="42"/>
      <c r="E50" s="49"/>
      <c r="F50" s="49"/>
      <c r="G50" s="49"/>
      <c r="H50" s="49"/>
      <c r="I50" s="49"/>
      <c r="J50" s="49"/>
      <c r="K50" s="49">
        <f>SUM(E50:J50)</f>
        <v>0</v>
      </c>
      <c r="L50" s="49"/>
      <c r="M50" s="49"/>
      <c r="N50" s="49"/>
      <c r="O50" s="49"/>
      <c r="P50" s="49"/>
      <c r="Q50" s="49"/>
      <c r="R50" s="47">
        <f>SUM(L50:Q50)</f>
        <v>0</v>
      </c>
      <c r="S50" s="47">
        <f t="shared" si="30"/>
        <v>0</v>
      </c>
      <c r="T50" s="47">
        <f t="shared" si="30"/>
        <v>0</v>
      </c>
      <c r="U50" s="47">
        <f t="shared" si="30"/>
        <v>0</v>
      </c>
      <c r="V50" s="47">
        <f t="shared" si="31"/>
        <v>0</v>
      </c>
      <c r="W50" s="47">
        <f t="shared" si="31"/>
        <v>0</v>
      </c>
      <c r="X50" s="47">
        <f t="shared" si="31"/>
        <v>0</v>
      </c>
      <c r="Y50" s="47">
        <f t="shared" si="31"/>
        <v>0</v>
      </c>
    </row>
    <row r="51" spans="1:27" s="12" customFormat="1" ht="21" customHeight="1" x14ac:dyDescent="0.25">
      <c r="A51" s="10" t="s">
        <v>54</v>
      </c>
      <c r="B51" s="94" t="s">
        <v>55</v>
      </c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</row>
    <row r="52" spans="1:27" s="12" customFormat="1" ht="21" customHeight="1" x14ac:dyDescent="0.25">
      <c r="A52" s="8"/>
      <c r="B52" s="16"/>
      <c r="C52" s="21"/>
      <c r="D52" s="42"/>
      <c r="E52" s="50">
        <f t="shared" ref="E52:J52" si="32">SUM(E53)</f>
        <v>0</v>
      </c>
      <c r="F52" s="50">
        <f t="shared" si="32"/>
        <v>0</v>
      </c>
      <c r="G52" s="50">
        <f t="shared" si="32"/>
        <v>0</v>
      </c>
      <c r="H52" s="50">
        <f t="shared" si="32"/>
        <v>0</v>
      </c>
      <c r="I52" s="50">
        <f t="shared" si="32"/>
        <v>0</v>
      </c>
      <c r="J52" s="50">
        <f t="shared" si="32"/>
        <v>0</v>
      </c>
      <c r="K52" s="46">
        <f>SUM(K53)</f>
        <v>0</v>
      </c>
      <c r="L52" s="50">
        <f t="shared" ref="L52:Q52" si="33">SUM(L53)</f>
        <v>0</v>
      </c>
      <c r="M52" s="50">
        <f t="shared" si="33"/>
        <v>0</v>
      </c>
      <c r="N52" s="50">
        <f t="shared" si="33"/>
        <v>0</v>
      </c>
      <c r="O52" s="50">
        <f t="shared" si="33"/>
        <v>0</v>
      </c>
      <c r="P52" s="50">
        <f t="shared" si="33"/>
        <v>0</v>
      </c>
      <c r="Q52" s="50">
        <f t="shared" si="33"/>
        <v>0</v>
      </c>
      <c r="R52" s="50">
        <f>SUM(L52:M52)</f>
        <v>0</v>
      </c>
      <c r="S52" s="50">
        <f t="shared" ref="S52:X52" si="34">SUM(S53)</f>
        <v>0</v>
      </c>
      <c r="T52" s="50">
        <f t="shared" si="34"/>
        <v>0</v>
      </c>
      <c r="U52" s="50">
        <f t="shared" si="34"/>
        <v>0</v>
      </c>
      <c r="V52" s="50">
        <f t="shared" si="34"/>
        <v>0</v>
      </c>
      <c r="W52" s="50">
        <f t="shared" si="34"/>
        <v>0</v>
      </c>
      <c r="X52" s="50">
        <f t="shared" si="34"/>
        <v>0</v>
      </c>
      <c r="Y52" s="50">
        <f>Y53</f>
        <v>0</v>
      </c>
    </row>
    <row r="53" spans="1:27" s="12" customFormat="1" ht="66.75" customHeight="1" x14ac:dyDescent="0.2">
      <c r="A53" s="8" t="s">
        <v>56</v>
      </c>
      <c r="B53" s="16" t="s">
        <v>57</v>
      </c>
      <c r="C53" s="21" t="s">
        <v>70</v>
      </c>
      <c r="D53" s="42">
        <v>11000</v>
      </c>
      <c r="E53" s="49"/>
      <c r="F53" s="49"/>
      <c r="G53" s="49"/>
      <c r="H53" s="49"/>
      <c r="I53" s="49"/>
      <c r="J53" s="49"/>
      <c r="K53" s="49">
        <f>SUM(E53:J53)</f>
        <v>0</v>
      </c>
      <c r="L53" s="49"/>
      <c r="M53" s="49"/>
      <c r="N53" s="49"/>
      <c r="O53" s="49"/>
      <c r="P53" s="49"/>
      <c r="Q53" s="49"/>
      <c r="R53" s="47">
        <f>SUM(L53:Q53)</f>
        <v>0</v>
      </c>
      <c r="S53" s="47">
        <f t="shared" ref="S53:Y53" si="35">E53+L53</f>
        <v>0</v>
      </c>
      <c r="T53" s="47">
        <f t="shared" si="35"/>
        <v>0</v>
      </c>
      <c r="U53" s="47">
        <f t="shared" si="35"/>
        <v>0</v>
      </c>
      <c r="V53" s="47">
        <f t="shared" si="35"/>
        <v>0</v>
      </c>
      <c r="W53" s="47">
        <f t="shared" si="35"/>
        <v>0</v>
      </c>
      <c r="X53" s="47">
        <f t="shared" si="35"/>
        <v>0</v>
      </c>
      <c r="Y53" s="49">
        <f t="shared" si="35"/>
        <v>0</v>
      </c>
    </row>
    <row r="54" spans="1:27" s="12" customFormat="1" ht="33" customHeight="1" x14ac:dyDescent="0.25">
      <c r="A54" s="75"/>
      <c r="B54" s="60" t="s">
        <v>40</v>
      </c>
      <c r="C54" s="60"/>
      <c r="D54" s="61"/>
      <c r="E54" s="62">
        <f t="shared" ref="E54:J54" si="36">E12+E20+E25</f>
        <v>1583.3834300000001</v>
      </c>
      <c r="F54" s="62">
        <f t="shared" si="36"/>
        <v>799.2</v>
      </c>
      <c r="G54" s="62">
        <f t="shared" si="36"/>
        <v>30473.200000000001</v>
      </c>
      <c r="H54" s="62">
        <f t="shared" si="36"/>
        <v>0</v>
      </c>
      <c r="I54" s="62">
        <f t="shared" si="36"/>
        <v>0</v>
      </c>
      <c r="J54" s="62">
        <f t="shared" si="36"/>
        <v>0</v>
      </c>
      <c r="K54" s="62">
        <f t="shared" ref="K54:Q54" si="37">K12+K20+K25</f>
        <v>32855.783430000003</v>
      </c>
      <c r="L54" s="62">
        <f t="shared" si="37"/>
        <v>4318.7</v>
      </c>
      <c r="M54" s="62">
        <f t="shared" si="37"/>
        <v>15216.7</v>
      </c>
      <c r="N54" s="62">
        <f t="shared" si="37"/>
        <v>11098.2</v>
      </c>
      <c r="O54" s="62">
        <f t="shared" si="37"/>
        <v>850</v>
      </c>
      <c r="P54" s="62">
        <f t="shared" si="37"/>
        <v>250</v>
      </c>
      <c r="Q54" s="62">
        <f t="shared" si="37"/>
        <v>0</v>
      </c>
      <c r="R54" s="62">
        <f>R25+R20+R12</f>
        <v>31733.600000000002</v>
      </c>
      <c r="S54" s="62">
        <f t="shared" ref="S54:X54" si="38">S12+S20+S25</f>
        <v>5902.0834299999997</v>
      </c>
      <c r="T54" s="62">
        <f t="shared" si="38"/>
        <v>16015.900000000001</v>
      </c>
      <c r="U54" s="62">
        <f t="shared" si="38"/>
        <v>41571.4</v>
      </c>
      <c r="V54" s="62">
        <f t="shared" si="38"/>
        <v>850</v>
      </c>
      <c r="W54" s="62">
        <f t="shared" si="38"/>
        <v>250</v>
      </c>
      <c r="X54" s="62">
        <f t="shared" si="38"/>
        <v>0</v>
      </c>
      <c r="Y54" s="62">
        <f>Y25+Y20+Y12</f>
        <v>64589.383430000002</v>
      </c>
      <c r="AA54" s="34"/>
    </row>
    <row r="55" spans="1:27" s="12" customFormat="1" ht="33" customHeight="1" x14ac:dyDescent="0.25">
      <c r="B55" s="29"/>
      <c r="C55" s="29"/>
      <c r="D55" s="30"/>
      <c r="E55" s="41"/>
      <c r="F55" s="41"/>
      <c r="G55" s="41"/>
      <c r="H55" s="41"/>
      <c r="I55" s="41"/>
      <c r="J55" s="41"/>
      <c r="K55" s="53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spans="1:27" s="12" customFormat="1" ht="25.5" customHeight="1" x14ac:dyDescent="0.2">
      <c r="B56" s="12" t="s">
        <v>41</v>
      </c>
      <c r="E56" s="40"/>
      <c r="F56" s="40"/>
      <c r="G56" s="40"/>
      <c r="H56" s="40"/>
      <c r="I56" s="40"/>
      <c r="J56" s="40"/>
      <c r="K56" s="54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8"/>
    </row>
    <row r="57" spans="1:27" s="12" customFormat="1" ht="25.5" customHeight="1" x14ac:dyDescent="0.2">
      <c r="B57" s="12" t="s">
        <v>93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</row>
    <row r="58" spans="1:27" s="12" customFormat="1" ht="25.5" customHeight="1" x14ac:dyDescent="0.2">
      <c r="A58" s="31"/>
      <c r="B58" s="12" t="s">
        <v>94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</row>
    <row r="59" spans="1:27" s="12" customFormat="1" ht="25.5" customHeight="1" x14ac:dyDescent="0.2">
      <c r="A59" s="31"/>
      <c r="B59" s="85" t="s">
        <v>92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</row>
    <row r="60" spans="1:27" s="12" customFormat="1" ht="28.5" customHeight="1" x14ac:dyDescent="0.25">
      <c r="A60" s="31"/>
      <c r="B60" s="109" t="s">
        <v>60</v>
      </c>
      <c r="C60" s="110"/>
      <c r="D60" s="110"/>
      <c r="E60" s="111"/>
      <c r="F60" s="112"/>
      <c r="G60" s="74"/>
      <c r="H60" s="74"/>
      <c r="I60" s="74"/>
      <c r="J60" s="74"/>
      <c r="K60" s="80" t="s">
        <v>59</v>
      </c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</row>
    <row r="61" spans="1:27" s="12" customFormat="1" ht="15" x14ac:dyDescent="0.2">
      <c r="E61" s="40"/>
      <c r="F61" s="40"/>
      <c r="G61" s="40"/>
      <c r="H61" s="40"/>
      <c r="I61" s="40"/>
      <c r="J61" s="40"/>
      <c r="K61" s="54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</row>
    <row r="62" spans="1:27" s="12" customFormat="1" ht="38.25" customHeight="1" x14ac:dyDescent="0.2">
      <c r="B62" s="32" t="s">
        <v>42</v>
      </c>
      <c r="C62" s="100" t="s">
        <v>43</v>
      </c>
      <c r="D62" s="101"/>
      <c r="E62" s="100" t="s">
        <v>44</v>
      </c>
      <c r="F62" s="101"/>
      <c r="G62" s="100" t="s">
        <v>45</v>
      </c>
      <c r="H62" s="101"/>
      <c r="I62" s="108" t="s">
        <v>46</v>
      </c>
      <c r="J62" s="108"/>
      <c r="K62" s="108"/>
      <c r="L62" s="81"/>
      <c r="M62" s="81"/>
      <c r="N62" s="81"/>
      <c r="O62" s="81"/>
      <c r="P62" s="81"/>
      <c r="Q62" s="81"/>
      <c r="R62" s="81"/>
      <c r="S62" s="40"/>
      <c r="T62" s="40"/>
      <c r="U62" s="40"/>
      <c r="V62" s="40"/>
      <c r="W62" s="40"/>
      <c r="X62" s="40"/>
      <c r="Y62" s="40"/>
    </row>
    <row r="63" spans="1:27" ht="30" customHeight="1" x14ac:dyDescent="0.2">
      <c r="B63" s="33">
        <v>2020</v>
      </c>
      <c r="C63" s="105">
        <v>77585.788199999995</v>
      </c>
      <c r="D63" s="107"/>
      <c r="E63" s="92">
        <f>E54</f>
        <v>1583.3834300000001</v>
      </c>
      <c r="F63" s="93"/>
      <c r="G63" s="92">
        <f>L54</f>
        <v>4318.7</v>
      </c>
      <c r="H63" s="93"/>
      <c r="I63" s="92">
        <f t="shared" ref="I63:I69" si="39">SUM(C63:H63)</f>
        <v>83487.871629999994</v>
      </c>
      <c r="J63" s="93"/>
      <c r="K63" s="93"/>
      <c r="L63" s="82"/>
      <c r="M63" s="82"/>
      <c r="N63" s="82"/>
      <c r="O63" s="82"/>
      <c r="P63" s="82"/>
      <c r="Q63" s="82"/>
      <c r="R63" s="82"/>
    </row>
    <row r="64" spans="1:27" ht="30" customHeight="1" x14ac:dyDescent="0.2">
      <c r="B64" s="33">
        <v>2021</v>
      </c>
      <c r="C64" s="104">
        <v>0</v>
      </c>
      <c r="D64" s="93"/>
      <c r="E64" s="92">
        <f>F54</f>
        <v>799.2</v>
      </c>
      <c r="F64" s="93"/>
      <c r="G64" s="92">
        <f>M54</f>
        <v>15216.7</v>
      </c>
      <c r="H64" s="93"/>
      <c r="I64" s="92">
        <f t="shared" si="39"/>
        <v>16015.900000000001</v>
      </c>
      <c r="J64" s="93"/>
      <c r="K64" s="93"/>
      <c r="L64" s="82"/>
      <c r="M64" s="82"/>
      <c r="N64" s="82"/>
      <c r="O64" s="82"/>
      <c r="P64" s="82"/>
      <c r="Q64" s="82"/>
      <c r="R64" s="82"/>
    </row>
    <row r="65" spans="2:18" ht="30" customHeight="1" x14ac:dyDescent="0.2">
      <c r="B65" s="33">
        <v>2022</v>
      </c>
      <c r="C65" s="105">
        <v>767055.6</v>
      </c>
      <c r="D65" s="106"/>
      <c r="E65" s="92">
        <f>G54</f>
        <v>30473.200000000001</v>
      </c>
      <c r="F65" s="93"/>
      <c r="G65" s="92">
        <f>N54</f>
        <v>11098.2</v>
      </c>
      <c r="H65" s="93"/>
      <c r="I65" s="92">
        <f t="shared" si="39"/>
        <v>808626.99999999988</v>
      </c>
      <c r="J65" s="93"/>
      <c r="K65" s="93"/>
      <c r="L65" s="82"/>
      <c r="M65" s="82"/>
      <c r="N65" s="82"/>
      <c r="O65" s="82"/>
      <c r="P65" s="82"/>
      <c r="Q65" s="82"/>
      <c r="R65" s="82"/>
    </row>
    <row r="66" spans="2:18" ht="30" customHeight="1" x14ac:dyDescent="0.2">
      <c r="B66" s="33">
        <v>2023</v>
      </c>
      <c r="C66" s="104">
        <v>0</v>
      </c>
      <c r="D66" s="93"/>
      <c r="E66" s="92">
        <f>H54</f>
        <v>0</v>
      </c>
      <c r="F66" s="93"/>
      <c r="G66" s="92">
        <f>O54</f>
        <v>850</v>
      </c>
      <c r="H66" s="93"/>
      <c r="I66" s="92">
        <f t="shared" si="39"/>
        <v>850</v>
      </c>
      <c r="J66" s="93"/>
      <c r="K66" s="93"/>
      <c r="L66" s="82"/>
      <c r="M66" s="82"/>
      <c r="N66" s="82"/>
      <c r="O66" s="82"/>
      <c r="P66" s="82"/>
      <c r="Q66" s="82"/>
      <c r="R66" s="82"/>
    </row>
    <row r="67" spans="2:18" ht="30" customHeight="1" x14ac:dyDescent="0.2">
      <c r="B67" s="33">
        <v>2024</v>
      </c>
      <c r="C67" s="104">
        <v>0</v>
      </c>
      <c r="D67" s="93"/>
      <c r="E67" s="104">
        <f>I54</f>
        <v>0</v>
      </c>
      <c r="F67" s="93"/>
      <c r="G67" s="92">
        <f>P54</f>
        <v>250</v>
      </c>
      <c r="H67" s="93"/>
      <c r="I67" s="92">
        <f t="shared" si="39"/>
        <v>250</v>
      </c>
      <c r="J67" s="93"/>
      <c r="K67" s="93"/>
      <c r="L67" s="82"/>
      <c r="M67" s="82"/>
      <c r="N67" s="82"/>
      <c r="O67" s="82"/>
      <c r="P67" s="82"/>
      <c r="Q67" s="82"/>
      <c r="R67" s="82"/>
    </row>
    <row r="68" spans="2:18" ht="30" customHeight="1" x14ac:dyDescent="0.2">
      <c r="B68" s="33">
        <v>2025</v>
      </c>
      <c r="C68" s="104">
        <v>0</v>
      </c>
      <c r="D68" s="93"/>
      <c r="E68" s="104">
        <f>J54</f>
        <v>0</v>
      </c>
      <c r="F68" s="93"/>
      <c r="G68" s="92">
        <f>Q54</f>
        <v>0</v>
      </c>
      <c r="H68" s="93"/>
      <c r="I68" s="92">
        <f t="shared" si="39"/>
        <v>0</v>
      </c>
      <c r="J68" s="93"/>
      <c r="K68" s="93"/>
      <c r="L68" s="82"/>
      <c r="M68" s="82"/>
      <c r="N68" s="82"/>
      <c r="O68" s="82"/>
      <c r="P68" s="82"/>
      <c r="Q68" s="82"/>
      <c r="R68" s="82"/>
    </row>
    <row r="69" spans="2:18" ht="29.25" customHeight="1" x14ac:dyDescent="0.2">
      <c r="B69" s="32" t="s">
        <v>47</v>
      </c>
      <c r="C69" s="102">
        <f>SUM(C63:D68)</f>
        <v>844641.38819999993</v>
      </c>
      <c r="D69" s="103"/>
      <c r="E69" s="102">
        <f>SUM(E63:F68)</f>
        <v>32855.783430000003</v>
      </c>
      <c r="F69" s="103"/>
      <c r="G69" s="102">
        <f>SUM(G63:H68)</f>
        <v>31733.600000000002</v>
      </c>
      <c r="H69" s="103"/>
      <c r="I69" s="113">
        <f t="shared" si="39"/>
        <v>909230.77162999986</v>
      </c>
      <c r="J69" s="108"/>
      <c r="K69" s="108"/>
      <c r="L69" s="83"/>
      <c r="M69" s="83"/>
      <c r="N69" s="83"/>
      <c r="O69" s="83"/>
      <c r="P69" s="83"/>
      <c r="Q69" s="83"/>
      <c r="R69" s="83"/>
    </row>
    <row r="70" spans="2:18" s="88" customFormat="1" x14ac:dyDescent="0.2">
      <c r="E70" s="89"/>
      <c r="K70" s="90"/>
    </row>
    <row r="71" spans="2:18" s="88" customFormat="1" x14ac:dyDescent="0.2"/>
    <row r="72" spans="2:18" s="88" customFormat="1" x14ac:dyDescent="0.2"/>
    <row r="73" spans="2:18" s="88" customFormat="1" x14ac:dyDescent="0.2"/>
    <row r="74" spans="2:18" s="88" customFormat="1" x14ac:dyDescent="0.2"/>
    <row r="75" spans="2:18" s="88" customFormat="1" x14ac:dyDescent="0.2"/>
    <row r="76" spans="2:18" s="88" customFormat="1" x14ac:dyDescent="0.2"/>
    <row r="77" spans="2:18" s="88" customFormat="1" x14ac:dyDescent="0.2"/>
    <row r="78" spans="2:18" s="88" customFormat="1" x14ac:dyDescent="0.2"/>
    <row r="79" spans="2:18" s="88" customFormat="1" x14ac:dyDescent="0.2"/>
    <row r="80" spans="2:18" s="88" customFormat="1" x14ac:dyDescent="0.2"/>
    <row r="81" s="88" customFormat="1" x14ac:dyDescent="0.2"/>
    <row r="82" s="88" customFormat="1" x14ac:dyDescent="0.2"/>
    <row r="83" s="88" customFormat="1" x14ac:dyDescent="0.2"/>
    <row r="84" s="88" customFormat="1" x14ac:dyDescent="0.2"/>
  </sheetData>
  <mergeCells count="54">
    <mergeCell ref="B19:Y19"/>
    <mergeCell ref="B42:Y42"/>
    <mergeCell ref="A7:A8"/>
    <mergeCell ref="B7:B8"/>
    <mergeCell ref="C7:C8"/>
    <mergeCell ref="D7:D8"/>
    <mergeCell ref="E7:K7"/>
    <mergeCell ref="S8:Y8"/>
    <mergeCell ref="L7:R7"/>
    <mergeCell ref="S7:Y7"/>
    <mergeCell ref="B16:Y16"/>
    <mergeCell ref="B13:Y13"/>
    <mergeCell ref="L8:R8"/>
    <mergeCell ref="B11:Y11"/>
    <mergeCell ref="E8:K8"/>
    <mergeCell ref="B24:Y24"/>
    <mergeCell ref="G69:H69"/>
    <mergeCell ref="I68:K68"/>
    <mergeCell ref="I67:K67"/>
    <mergeCell ref="I69:K69"/>
    <mergeCell ref="E69:F69"/>
    <mergeCell ref="E67:F67"/>
    <mergeCell ref="E68:F68"/>
    <mergeCell ref="G67:H67"/>
    <mergeCell ref="G68:H68"/>
    <mergeCell ref="C63:D63"/>
    <mergeCell ref="I62:K62"/>
    <mergeCell ref="G62:H62"/>
    <mergeCell ref="B51:Y51"/>
    <mergeCell ref="C62:D62"/>
    <mergeCell ref="B60:D60"/>
    <mergeCell ref="E60:F60"/>
    <mergeCell ref="B47:Y47"/>
    <mergeCell ref="B26:Y26"/>
    <mergeCell ref="B39:Y39"/>
    <mergeCell ref="E62:F62"/>
    <mergeCell ref="C69:D69"/>
    <mergeCell ref="C64:D64"/>
    <mergeCell ref="C65:D65"/>
    <mergeCell ref="C68:D68"/>
    <mergeCell ref="C66:D66"/>
    <mergeCell ref="C67:D67"/>
    <mergeCell ref="I66:K66"/>
    <mergeCell ref="E63:F63"/>
    <mergeCell ref="G63:H63"/>
    <mergeCell ref="G66:H66"/>
    <mergeCell ref="E66:F66"/>
    <mergeCell ref="E64:F64"/>
    <mergeCell ref="E65:F65"/>
    <mergeCell ref="G65:H65"/>
    <mergeCell ref="G64:H64"/>
    <mergeCell ref="I63:K63"/>
    <mergeCell ref="I64:K64"/>
    <mergeCell ref="I65:K65"/>
  </mergeCells>
  <phoneticPr fontId="8" type="noConversion"/>
  <printOptions horizontalCentered="1"/>
  <pageMargins left="0.23622047244094491" right="0.15748031496062992" top="0.81" bottom="0.27" header="0.31496062992125984" footer="0.27559055118110237"/>
  <pageSetup paperSize="8" scale="60" orientation="landscape" r:id="rId1"/>
  <colBreaks count="1" manualBreakCount="1">
    <brk id="25" min="3" max="6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4" sqref="J14"/>
    </sheetView>
  </sheetViews>
  <sheetFormatPr defaultRowHeight="15" x14ac:dyDescent="0.25"/>
  <sheetData/>
  <phoneticPr fontId="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2019-09-04T12:40:01Z</cp:lastPrinted>
  <dcterms:created xsi:type="dcterms:W3CDTF">2006-09-28T05:33:49Z</dcterms:created>
  <dcterms:modified xsi:type="dcterms:W3CDTF">2019-10-02T13:54:42Z</dcterms:modified>
</cp:coreProperties>
</file>